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<sst xmlns="http://schemas.openxmlformats.org/spreadsheetml/2006/main" count="289" uniqueCount="110">
  <si>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</si>
  <si>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</si>
  <si>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</si>
  <si>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</si>
  <si>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</si>
  <si>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</si>
  <si>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</si>
  <si>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</si>
  <si>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</si>
  <si>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</si>
  <si>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</si>
  <si>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11</t>
  </si>
  <si>
    <t>Игрок 12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</si>
  <si>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</si>
  <si>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</si>
  <si>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</si>
  <si>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</si>
  <si>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</si>
  <si>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</si>
  <si>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</si>
  <si>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</si>
  <si>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</si>
  <si>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</si>
  <si>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</si>
  <si>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</si>
  <si>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</si>
  <si>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УДАФФ</t>
  </si>
  <si>
    <t>Химик</t>
  </si>
  <si>
    <t>Проф.прогноза</t>
  </si>
  <si>
    <t>Тур 5</t>
  </si>
  <si>
    <t>Шальке-04 - Галатасарай</t>
  </si>
  <si>
    <t>Барселона - Милан</t>
  </si>
  <si>
    <t>Бавария - Арсенал</t>
  </si>
  <si>
    <t>Малага - Порту</t>
  </si>
  <si>
    <t xml:space="preserve">Ньюкасл - Анжи </t>
  </si>
  <si>
    <t>Интер - Тоттенхэм</t>
  </si>
  <si>
    <t>Рубин -  Леванте</t>
  </si>
  <si>
    <t>Зенит - Базель</t>
  </si>
  <si>
    <t>Liga1.ru</t>
  </si>
  <si>
    <t>PrimeGang</t>
  </si>
  <si>
    <t xml:space="preserve">TotalZone.ru </t>
  </si>
  <si>
    <t>Red Anfield</t>
  </si>
  <si>
    <t>EXE</t>
  </si>
  <si>
    <t xml:space="preserve">CHILE PEPPERS </t>
  </si>
  <si>
    <t>SHAKHTAR</t>
  </si>
  <si>
    <t>Динамо</t>
  </si>
  <si>
    <t>Anhel</t>
  </si>
  <si>
    <t>1021201112112020</t>
  </si>
  <si>
    <t>1141310002111020</t>
  </si>
  <si>
    <t>2121212121122121</t>
  </si>
  <si>
    <t>Анастасия</t>
  </si>
  <si>
    <t>2121201111211021</t>
  </si>
  <si>
    <t>Геолог</t>
  </si>
  <si>
    <t>2131202111211021</t>
  </si>
  <si>
    <t>Женёк</t>
  </si>
  <si>
    <t>SKA-Sokol</t>
  </si>
  <si>
    <t>Yulya</t>
  </si>
  <si>
    <t>Shplint</t>
  </si>
  <si>
    <t>ecology</t>
  </si>
  <si>
    <t>1120201011210021</t>
  </si>
  <si>
    <t>1011201110211010</t>
  </si>
  <si>
    <t>2131212111212121</t>
  </si>
  <si>
    <t>1130200101011021</t>
  </si>
  <si>
    <t>2120211112111020</t>
  </si>
  <si>
    <t>aks</t>
  </si>
  <si>
    <t>Горобец</t>
  </si>
  <si>
    <t xml:space="preserve">saleh </t>
  </si>
  <si>
    <t>Gambit13</t>
  </si>
  <si>
    <t>1020211112211010</t>
  </si>
  <si>
    <t>2120211011201020</t>
  </si>
  <si>
    <t>2031201111202120</t>
  </si>
  <si>
    <t>1021200011121021</t>
  </si>
  <si>
    <t>umal72</t>
  </si>
  <si>
    <t>Farar</t>
  </si>
  <si>
    <t xml:space="preserve">voldemarka </t>
  </si>
  <si>
    <t xml:space="preserve">CANUN005 </t>
  </si>
  <si>
    <t>Iluha</t>
  </si>
  <si>
    <t>Andrew</t>
  </si>
  <si>
    <t>2120201111111020</t>
  </si>
  <si>
    <t>2021202111211011</t>
  </si>
  <si>
    <t>1030211111111040</t>
  </si>
  <si>
    <t>2031201211101020</t>
  </si>
  <si>
    <t>1221301111211021</t>
  </si>
  <si>
    <t>2021202011111030</t>
  </si>
  <si>
    <t>darsal17</t>
  </si>
  <si>
    <t>Black_Baron</t>
  </si>
  <si>
    <t>Батькович</t>
  </si>
  <si>
    <t>XaVi</t>
  </si>
  <si>
    <t>2020201021011020</t>
  </si>
  <si>
    <t>2020202111211020</t>
  </si>
  <si>
    <t>2131302011212030</t>
  </si>
  <si>
    <t>2030211131311000</t>
  </si>
  <si>
    <t>Denik</t>
  </si>
  <si>
    <t>Юрий</t>
  </si>
  <si>
    <t>Lord_Fenix</t>
  </si>
  <si>
    <t>Diyar</t>
  </si>
  <si>
    <t>Лёха</t>
  </si>
  <si>
    <t>cslam</t>
  </si>
  <si>
    <t>1221312110021021</t>
  </si>
  <si>
    <t>1012201012121021</t>
  </si>
  <si>
    <t>2110201012121020</t>
  </si>
  <si>
    <t>1231222010121012</t>
  </si>
  <si>
    <t>1120310110031000</t>
  </si>
  <si>
    <t>1241112121111030</t>
  </si>
  <si>
    <t>joker138</t>
  </si>
  <si>
    <t>2121310112112020</t>
  </si>
  <si>
    <t>raptoroff</t>
  </si>
  <si>
    <t>ESI2607</t>
  </si>
  <si>
    <t>2121411111121040</t>
  </si>
  <si>
    <t>2131311111111020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</si>
</sst>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73">
      <selection activeCell="D97" sqref="D97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38</v>
      </c>
      <c r="B1" s="41"/>
      <c r="C1" s="41"/>
    </row>
    <row r="2" spans="1:2" ht="12.75">
      <c r="A2" t="s">
        <v>54</v>
      </c>
      <c r="B2" s="42" t="s">
        <v>59</v>
      </c>
    </row>
    <row r="3" spans="1:2" ht="12.75">
      <c r="A3" t="s">
        <v>55</v>
      </c>
      <c r="B3" s="42" t="s">
        <v>60</v>
      </c>
    </row>
    <row r="4" spans="1:2" ht="12.75">
      <c r="A4" t="s">
        <v>56</v>
      </c>
      <c r="B4" s="42" t="s">
        <v>61</v>
      </c>
    </row>
    <row r="5" spans="1:2" ht="12.75">
      <c r="A5" t="s">
        <v>57</v>
      </c>
      <c r="B5" s="42" t="s">
        <v>62</v>
      </c>
    </row>
    <row r="6" spans="1:2" ht="12.75">
      <c r="A6" t="s">
        <v>58</v>
      </c>
      <c r="B6" s="42" t="s">
        <v>63</v>
      </c>
    </row>
    <row r="7" spans="1:2" ht="12.75">
      <c r="A7" t="s">
        <v>9</v>
      </c>
      <c r="B7" s="42"/>
    </row>
    <row r="8" spans="1:2" ht="12.75">
      <c r="A8" t="s">
        <v>39</v>
      </c>
      <c r="B8" s="41"/>
    </row>
    <row r="9" spans="1:2" ht="12.75">
      <c r="A9" t="s">
        <v>4</v>
      </c>
      <c r="B9" s="42"/>
    </row>
    <row r="10" spans="1:2" ht="12.75">
      <c r="A10" t="s">
        <v>5</v>
      </c>
      <c r="B10" s="42"/>
    </row>
    <row r="11" spans="1:2" ht="12.75">
      <c r="A11" t="s">
        <v>6</v>
      </c>
      <c r="B11" s="42"/>
    </row>
    <row r="12" spans="1:2" ht="12.75">
      <c r="A12" t="s">
        <v>7</v>
      </c>
      <c r="B12" s="42"/>
    </row>
    <row r="13" spans="1:2" ht="12.75">
      <c r="A13" t="s">
        <v>8</v>
      </c>
      <c r="B13" s="42"/>
    </row>
    <row r="14" spans="1:2" ht="12.75">
      <c r="A14" t="s">
        <v>9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28</v>
      </c>
      <c r="B21" s="41"/>
    </row>
    <row r="22" spans="1:2" ht="12.75">
      <c r="A22" t="s">
        <v>64</v>
      </c>
      <c r="B22" s="42" t="s">
        <v>68</v>
      </c>
    </row>
    <row r="23" spans="1:2" ht="12.75">
      <c r="A23" t="s">
        <v>65</v>
      </c>
      <c r="B23" s="42" t="s">
        <v>69</v>
      </c>
    </row>
    <row r="24" spans="1:2" ht="12.75">
      <c r="A24" t="s">
        <v>66</v>
      </c>
      <c r="B24" s="42" t="s">
        <v>70</v>
      </c>
    </row>
    <row r="25" spans="1:2" ht="12.75">
      <c r="A25" t="s">
        <v>67</v>
      </c>
      <c r="B25" s="42" t="s">
        <v>71</v>
      </c>
    </row>
    <row r="26" spans="1:2" ht="12.75">
      <c r="A26" t="s">
        <v>11</v>
      </c>
      <c r="B26" s="42"/>
    </row>
    <row r="27" spans="1:2" ht="12.75">
      <c r="A27" t="s">
        <v>12</v>
      </c>
      <c r="B27" s="42"/>
    </row>
    <row r="28" spans="1:2" ht="12.75">
      <c r="A28" t="s">
        <v>40</v>
      </c>
      <c r="B28" s="41"/>
    </row>
    <row r="29" spans="1:2" ht="12.75">
      <c r="A29" t="s">
        <v>72</v>
      </c>
      <c r="B29" s="42" t="s">
        <v>78</v>
      </c>
    </row>
    <row r="30" spans="1:2" ht="12.75">
      <c r="A30" t="s">
        <v>76</v>
      </c>
      <c r="B30" s="42" t="s">
        <v>79</v>
      </c>
    </row>
    <row r="31" spans="1:2" ht="12.75">
      <c r="A31" t="s">
        <v>73</v>
      </c>
      <c r="B31" s="42" t="s">
        <v>80</v>
      </c>
    </row>
    <row r="32" spans="1:2" ht="12.75">
      <c r="A32" t="s">
        <v>74</v>
      </c>
      <c r="B32" s="42" t="s">
        <v>81</v>
      </c>
    </row>
    <row r="33" spans="1:2" ht="12.75">
      <c r="A33" t="s">
        <v>75</v>
      </c>
      <c r="B33" s="42" t="s">
        <v>82</v>
      </c>
    </row>
    <row r="34" spans="1:2" ht="12.75">
      <c r="A34" t="s">
        <v>77</v>
      </c>
      <c r="B34" s="42" t="s">
        <v>83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26</v>
      </c>
      <c r="B41" s="41"/>
    </row>
    <row r="42" spans="1:2" ht="12.75">
      <c r="A42" t="s">
        <v>50</v>
      </c>
      <c r="B42" s="42" t="s">
        <v>51</v>
      </c>
    </row>
    <row r="43" spans="1:2" ht="12.75">
      <c r="A43" t="s">
        <v>52</v>
      </c>
      <c r="B43" s="42" t="s">
        <v>53</v>
      </c>
    </row>
    <row r="44" spans="1:2" ht="12.75">
      <c r="A44" t="s">
        <v>13</v>
      </c>
      <c r="B44" s="42"/>
    </row>
    <row r="45" spans="1:2" ht="12.75">
      <c r="A45" t="s">
        <v>14</v>
      </c>
      <c r="B45" s="42"/>
    </row>
    <row r="46" spans="1:2" ht="12.75">
      <c r="A46" t="s">
        <v>15</v>
      </c>
      <c r="B46" s="42"/>
    </row>
    <row r="47" spans="1:2" ht="12.75">
      <c r="A47" t="s">
        <v>16</v>
      </c>
      <c r="B47" s="42"/>
    </row>
    <row r="48" spans="1:2" ht="12.75">
      <c r="A48" t="s">
        <v>27</v>
      </c>
      <c r="B48" s="41"/>
    </row>
    <row r="49" spans="1:2" ht="12.75">
      <c r="A49" t="s">
        <v>84</v>
      </c>
      <c r="B49" s="42" t="s">
        <v>88</v>
      </c>
    </row>
    <row r="50" spans="1:2" ht="12.75">
      <c r="A50" t="s">
        <v>85</v>
      </c>
      <c r="B50" s="42" t="s">
        <v>89</v>
      </c>
    </row>
    <row r="51" spans="1:2" ht="12.75">
      <c r="A51" t="s">
        <v>86</v>
      </c>
      <c r="B51" s="42" t="s">
        <v>90</v>
      </c>
    </row>
    <row r="52" spans="1:2" ht="12.75">
      <c r="A52" t="s">
        <v>87</v>
      </c>
      <c r="B52" s="42" t="s">
        <v>91</v>
      </c>
    </row>
    <row r="53" spans="1:2" ht="12.75">
      <c r="A53" t="s">
        <v>15</v>
      </c>
      <c r="B53" s="42"/>
    </row>
    <row r="54" spans="1:2" ht="12.75">
      <c r="A54" t="s">
        <v>16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41</v>
      </c>
      <c r="B61" s="41"/>
    </row>
    <row r="62" spans="1:2" ht="12.75">
      <c r="A62" t="s">
        <v>92</v>
      </c>
      <c r="B62" s="42" t="s">
        <v>98</v>
      </c>
    </row>
    <row r="63" spans="1:2" ht="12.75">
      <c r="A63" t="s">
        <v>93</v>
      </c>
      <c r="B63" s="42" t="s">
        <v>99</v>
      </c>
    </row>
    <row r="64" spans="1:2" ht="12.75">
      <c r="A64" t="s">
        <v>94</v>
      </c>
      <c r="B64" s="42" t="s">
        <v>100</v>
      </c>
    </row>
    <row r="65" spans="1:2" ht="12.75">
      <c r="A65" t="s">
        <v>95</v>
      </c>
      <c r="B65" s="42" t="s">
        <v>101</v>
      </c>
    </row>
    <row r="66" spans="1:2" ht="12.75">
      <c r="A66" t="s">
        <v>96</v>
      </c>
      <c r="B66" s="42" t="s">
        <v>102</v>
      </c>
    </row>
    <row r="67" spans="1:2" ht="12.75">
      <c r="A67" t="s">
        <v>97</v>
      </c>
      <c r="B67" s="42" t="s">
        <v>103</v>
      </c>
    </row>
    <row r="68" spans="1:2" ht="12.75">
      <c r="A68" t="s">
        <v>42</v>
      </c>
      <c r="B68" s="41"/>
    </row>
    <row r="69" spans="1:2" ht="12.75">
      <c r="A69" t="s">
        <v>104</v>
      </c>
      <c r="B69" s="42" t="s">
        <v>105</v>
      </c>
    </row>
    <row r="70" spans="1:2" ht="12.75">
      <c r="A70" t="s">
        <v>18</v>
      </c>
      <c r="B70" s="42"/>
    </row>
    <row r="71" spans="1:2" ht="12.75">
      <c r="A71" t="s">
        <v>19</v>
      </c>
      <c r="B71" s="42"/>
    </row>
    <row r="72" spans="1:2" ht="12.75">
      <c r="A72" t="s">
        <v>20</v>
      </c>
      <c r="B72" s="42"/>
    </row>
    <row r="73" spans="1:2" ht="12.75">
      <c r="A73" t="s">
        <v>21</v>
      </c>
      <c r="B73" s="42"/>
    </row>
    <row r="74" spans="1:2" ht="12.75">
      <c r="A74" t="s">
        <v>22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25</v>
      </c>
      <c r="B81" s="41"/>
    </row>
    <row r="82" spans="1:2" ht="12.75">
      <c r="A82" t="s">
        <v>106</v>
      </c>
      <c r="B82" s="42" t="s">
        <v>108</v>
      </c>
    </row>
    <row r="83" spans="1:2" ht="12.75">
      <c r="A83" t="s">
        <v>107</v>
      </c>
      <c r="B83" s="42" t="s">
        <v>109</v>
      </c>
    </row>
    <row r="84" spans="1:2" ht="12.75">
      <c r="A84" t="s">
        <v>13</v>
      </c>
      <c r="B84" s="42"/>
    </row>
    <row r="85" spans="1:2" ht="12.75">
      <c r="A85" t="s">
        <v>14</v>
      </c>
      <c r="B85" s="42"/>
    </row>
    <row r="86" spans="1:2" ht="12.75">
      <c r="A86" t="s">
        <v>15</v>
      </c>
      <c r="B86" s="42"/>
    </row>
    <row r="87" spans="1:2" ht="12.75">
      <c r="A87" t="s">
        <v>16</v>
      </c>
      <c r="B87" s="42"/>
    </row>
    <row r="88" spans="1:2" ht="12.75">
      <c r="A88" t="s">
        <v>43</v>
      </c>
      <c r="B88" s="41"/>
    </row>
    <row r="89" spans="1:2" ht="12.75">
      <c r="A89" t="s">
        <v>44</v>
      </c>
      <c r="B89" s="42" t="s">
        <v>47</v>
      </c>
    </row>
    <row r="90" spans="1:2" ht="12.75">
      <c r="A90" t="s">
        <v>45</v>
      </c>
      <c r="B90" s="42" t="s">
        <v>48</v>
      </c>
    </row>
    <row r="91" spans="1:2" ht="12.75">
      <c r="A91" t="s">
        <v>46</v>
      </c>
      <c r="B91" s="42" t="s">
        <v>49</v>
      </c>
    </row>
    <row r="92" spans="1:2" ht="12.75">
      <c r="A92" t="s">
        <v>14</v>
      </c>
      <c r="B92" s="42"/>
    </row>
    <row r="93" spans="1:2" ht="12.75">
      <c r="A93" t="s">
        <v>15</v>
      </c>
      <c r="B93" s="42"/>
    </row>
    <row r="94" spans="1:2" ht="12.75">
      <c r="A94" t="s">
        <v>16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23</v>
      </c>
      <c r="B101" s="41"/>
    </row>
    <row r="102" spans="1:2" ht="12.75" hidden="1">
      <c r="A102" t="s">
        <v>17</v>
      </c>
      <c r="B102" s="42" t="s">
        <v>10</v>
      </c>
    </row>
    <row r="103" spans="1:2" ht="12.75" hidden="1">
      <c r="A103" t="s">
        <v>18</v>
      </c>
      <c r="B103" s="42" t="s">
        <v>10</v>
      </c>
    </row>
    <row r="104" spans="1:2" ht="12.75" hidden="1">
      <c r="A104" t="s">
        <v>19</v>
      </c>
      <c r="B104" s="42" t="s">
        <v>10</v>
      </c>
    </row>
    <row r="105" spans="1:2" ht="12.75" hidden="1">
      <c r="A105" t="s">
        <v>20</v>
      </c>
      <c r="B105" s="42" t="s">
        <v>10</v>
      </c>
    </row>
    <row r="106" spans="1:2" ht="12.75" hidden="1">
      <c r="A106" t="s">
        <v>21</v>
      </c>
      <c r="B106" s="42" t="s">
        <v>10</v>
      </c>
    </row>
    <row r="107" spans="1:2" ht="12.75" hidden="1">
      <c r="A107" t="s">
        <v>22</v>
      </c>
      <c r="B107" s="42" t="s">
        <v>10</v>
      </c>
    </row>
    <row r="108" spans="1:2" ht="12.75" hidden="1">
      <c r="A108" t="s">
        <v>24</v>
      </c>
      <c r="B108" s="41"/>
    </row>
    <row r="109" spans="1:2" ht="12.75" hidden="1">
      <c r="A109" t="s">
        <v>17</v>
      </c>
      <c r="B109" s="42" t="s">
        <v>10</v>
      </c>
    </row>
    <row r="110" spans="1:2" ht="12.75" hidden="1">
      <c r="A110" t="s">
        <v>18</v>
      </c>
      <c r="B110" s="42" t="s">
        <v>10</v>
      </c>
    </row>
    <row r="111" spans="1:2" ht="12.75" hidden="1">
      <c r="A111" t="s">
        <v>19</v>
      </c>
      <c r="B111" s="42" t="s">
        <v>10</v>
      </c>
    </row>
    <row r="112" spans="1:2" ht="12.75" hidden="1">
      <c r="A112" t="s">
        <v>20</v>
      </c>
      <c r="B112" s="42" t="s">
        <v>10</v>
      </c>
    </row>
    <row r="113" spans="1:2" ht="12.75" hidden="1">
      <c r="A113" t="s">
        <v>21</v>
      </c>
      <c r="B113" s="42" t="s">
        <v>10</v>
      </c>
    </row>
    <row r="114" spans="1:2" ht="12.75" hidden="1">
      <c r="A114" t="s">
        <v>22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78">
      <selection activeCell="AN128" sqref="AN128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29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Liga1.ru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PrimeGang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7" t="str">
        <f>Лист1!A2</f>
        <v>Женёк</v>
      </c>
      <c r="C7" s="268"/>
      <c r="D7" s="268"/>
      <c r="E7" s="269"/>
      <c r="F7" s="264" t="str">
        <f>Лист1!A9</f>
        <v>Игрок 1</v>
      </c>
      <c r="G7" s="265"/>
      <c r="H7" s="265"/>
      <c r="I7" s="266"/>
      <c r="J7" s="267" t="str">
        <f>Лист1!A3</f>
        <v>SKA-Sokol</v>
      </c>
      <c r="K7" s="268"/>
      <c r="L7" s="268"/>
      <c r="M7" s="269"/>
      <c r="N7" s="264" t="str">
        <f>Лист1!A10</f>
        <v>Игрок 2</v>
      </c>
      <c r="O7" s="265"/>
      <c r="P7" s="265"/>
      <c r="Q7" s="266"/>
      <c r="R7" s="267" t="str">
        <f>Лист1!A4</f>
        <v>Yulya</v>
      </c>
      <c r="S7" s="268"/>
      <c r="T7" s="268"/>
      <c r="U7" s="269"/>
      <c r="V7" s="264" t="str">
        <f>Лист1!A11</f>
        <v>Игрок 3</v>
      </c>
      <c r="W7" s="265"/>
      <c r="X7" s="265"/>
      <c r="Y7" s="266"/>
      <c r="Z7" s="267" t="str">
        <f>Лист1!A5</f>
        <v>Shplint</v>
      </c>
      <c r="AA7" s="268"/>
      <c r="AB7" s="268"/>
      <c r="AC7" s="269"/>
      <c r="AD7" s="264" t="str">
        <f>Лист1!A12</f>
        <v>Игрок 4</v>
      </c>
      <c r="AE7" s="265"/>
      <c r="AF7" s="265"/>
      <c r="AG7" s="266"/>
      <c r="AH7" s="267" t="str">
        <f>Лист1!A6</f>
        <v>ecology</v>
      </c>
      <c r="AI7" s="268"/>
      <c r="AJ7" s="268"/>
      <c r="AK7" s="269"/>
      <c r="AL7" s="264" t="str">
        <f>Лист1!A13</f>
        <v>Игрок 5</v>
      </c>
      <c r="AM7" s="265"/>
      <c r="AN7" s="265"/>
      <c r="AO7" s="266"/>
      <c r="AP7" s="267" t="str">
        <f>Лист1!A7</f>
        <v>Игрок 6</v>
      </c>
      <c r="AQ7" s="268"/>
      <c r="AR7" s="268"/>
      <c r="AS7" s="269"/>
      <c r="AT7" s="264" t="str">
        <f>Лист1!A14</f>
        <v>Игрок 6</v>
      </c>
      <c r="AU7" s="265"/>
      <c r="AV7" s="265"/>
      <c r="AW7" s="266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7" t="s">
        <v>2</v>
      </c>
      <c r="C8" s="258"/>
      <c r="D8" s="259"/>
      <c r="E8" s="52" t="s">
        <v>3</v>
      </c>
      <c r="F8" s="254" t="s">
        <v>2</v>
      </c>
      <c r="G8" s="255"/>
      <c r="H8" s="256"/>
      <c r="I8" s="20" t="s">
        <v>3</v>
      </c>
      <c r="J8" s="257" t="s">
        <v>2</v>
      </c>
      <c r="K8" s="258"/>
      <c r="L8" s="259"/>
      <c r="M8" s="52" t="s">
        <v>3</v>
      </c>
      <c r="N8" s="254" t="s">
        <v>2</v>
      </c>
      <c r="O8" s="255"/>
      <c r="P8" s="256"/>
      <c r="Q8" s="21" t="s">
        <v>3</v>
      </c>
      <c r="R8" s="257" t="s">
        <v>2</v>
      </c>
      <c r="S8" s="258"/>
      <c r="T8" s="259"/>
      <c r="U8" s="52" t="s">
        <v>3</v>
      </c>
      <c r="V8" s="254" t="s">
        <v>2</v>
      </c>
      <c r="W8" s="255"/>
      <c r="X8" s="256"/>
      <c r="Y8" s="21" t="s">
        <v>3</v>
      </c>
      <c r="Z8" s="257" t="s">
        <v>2</v>
      </c>
      <c r="AA8" s="258"/>
      <c r="AB8" s="259"/>
      <c r="AC8" s="52" t="s">
        <v>3</v>
      </c>
      <c r="AD8" s="254" t="s">
        <v>2</v>
      </c>
      <c r="AE8" s="255"/>
      <c r="AF8" s="256"/>
      <c r="AG8" s="21" t="s">
        <v>3</v>
      </c>
      <c r="AH8" s="257" t="s">
        <v>2</v>
      </c>
      <c r="AI8" s="258"/>
      <c r="AJ8" s="259"/>
      <c r="AK8" s="52" t="s">
        <v>3</v>
      </c>
      <c r="AL8" s="254" t="s">
        <v>2</v>
      </c>
      <c r="AM8" s="255"/>
      <c r="AN8" s="256"/>
      <c r="AO8" s="21" t="s">
        <v>3</v>
      </c>
      <c r="AP8" s="257" t="s">
        <v>2</v>
      </c>
      <c r="AQ8" s="258"/>
      <c r="AR8" s="259"/>
      <c r="AS8" s="52" t="s">
        <v>3</v>
      </c>
      <c r="AT8" s="254" t="s">
        <v>2</v>
      </c>
      <c r="AU8" s="255"/>
      <c r="AV8" s="256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1</v>
      </c>
      <c r="C9" s="54">
        <f>B9-D9</f>
        <v>0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>
        <f>MID(Лист1!$B$9,1,1)</f>
      </c>
      <c r="G9" s="22" t="e">
        <f aca="true" t="shared" si="0" ref="G9:G16">F9-H9</f>
        <v>#VALUE!</v>
      </c>
      <c r="H9" s="22">
        <f>MID(Лист1!$B$9,2,1)</f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>
        <f>MID(Лист1!$B$10,1,1)</f>
      </c>
      <c r="O9" s="22" t="e">
        <f aca="true" t="shared" si="1" ref="O9:O16">N9-P9</f>
        <v>#VALUE!</v>
      </c>
      <c r="P9" s="22">
        <f>MID(Лист1!$B$10,2,1)</f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2</v>
      </c>
      <c r="S9" s="54">
        <f aca="true" t="shared" si="2" ref="S9:S16">R9-T9</f>
        <v>1</v>
      </c>
      <c r="T9" s="54" t="str">
        <f>MID(Лист1!$B$4,2,1)</f>
        <v>1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>
        <f>MID(Лист1!$B$11,1,1)</f>
      </c>
      <c r="W9" s="22" t="e">
        <f aca="true" t="shared" si="3" ref="W9:W16">V9-X9</f>
        <v>#VALUE!</v>
      </c>
      <c r="X9" s="22">
        <f>MID(Лист1!$B$11,2,1)</f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 t="str">
        <f>MID(Лист1!$B$5,1,1)</f>
        <v>1</v>
      </c>
      <c r="AA9" s="54">
        <f aca="true" t="shared" si="4" ref="AA9:AA16">Z9-AB9</f>
        <v>0</v>
      </c>
      <c r="AB9" s="54" t="str">
        <f>MID(Лист1!$B$5,2,1)</f>
        <v>1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>
        <f>MID(Лист1!$B$12,1,1)</f>
      </c>
      <c r="AE9" s="22" t="e">
        <f aca="true" t="shared" si="5" ref="AE9:AE16">AD9-AF9</f>
        <v>#VALUE!</v>
      </c>
      <c r="AF9" s="22">
        <f>MID(Лист1!$B$12,2,1)</f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2</v>
      </c>
      <c r="AI9" s="54">
        <f aca="true" t="shared" si="6" ref="AI9:AI16">AH9-AJ9</f>
        <v>1</v>
      </c>
      <c r="AJ9" s="54" t="str">
        <f>MID(Лист1!$B$6,2,1)</f>
        <v>1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>
        <f>MID(Лист1!$B$13,1,1)</f>
      </c>
      <c r="AM9" s="22" t="e">
        <f aca="true" t="shared" si="7" ref="AM9:AM16">AL9-AN9</f>
        <v>#VALUE!</v>
      </c>
      <c r="AN9" s="22">
        <f>MID(Лист1!$B$13,2,1)</f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30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2</v>
      </c>
      <c r="C10" s="54">
        <f aca="true" t="shared" si="10" ref="C10:C15">B10-D10</f>
        <v>2</v>
      </c>
      <c r="D10" s="54" t="str">
        <f>MID(Лист1!$B$2,4,1)</f>
        <v>0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>
        <f>MID(Лист1!$B$9,3,1)</f>
      </c>
      <c r="G10" s="22" t="e">
        <f t="shared" si="0"/>
        <v>#VALUE!</v>
      </c>
      <c r="H10" s="22">
        <f>MID(Лист1!$B$9,4,1)</f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0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>
        <f>MID(Лист1!$B$10,3,1)</f>
      </c>
      <c r="O10" s="22" t="e">
        <f t="shared" si="1"/>
        <v>#VALUE!</v>
      </c>
      <c r="P10" s="22">
        <f>MID(Лист1!$B$10,4,1)</f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3</v>
      </c>
      <c r="S10" s="54">
        <f t="shared" si="2"/>
        <v>2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>
        <f>MID(Лист1!$B$11,3,1)</f>
      </c>
      <c r="W10" s="22" t="e">
        <f t="shared" si="3"/>
        <v>#VALUE!</v>
      </c>
      <c r="X10" s="22">
        <f>MID(Лист1!$B$11,4,1)</f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3</v>
      </c>
      <c r="AA10" s="54">
        <f t="shared" si="4"/>
        <v>3</v>
      </c>
      <c r="AB10" s="54" t="str">
        <f>MID(Лист1!$B$5,4,1)</f>
        <v>0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>
        <f>MID(Лист1!$B$12,3,1)</f>
      </c>
      <c r="AE10" s="22" t="e">
        <f t="shared" si="5"/>
        <v>#VALUE!</v>
      </c>
      <c r="AF10" s="22">
        <f>MID(Лист1!$B$12,4,1)</f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2</v>
      </c>
      <c r="AI10" s="54">
        <f t="shared" si="6"/>
        <v>2</v>
      </c>
      <c r="AJ10" s="54" t="str">
        <f>MID(Лист1!$B$6,4,1)</f>
        <v>0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>
        <f>MID(Лист1!$B$13,3,1)</f>
      </c>
      <c r="AM10" s="22" t="e">
        <f t="shared" si="7"/>
        <v>#VALUE!</v>
      </c>
      <c r="AN10" s="22">
        <f>MID(Лист1!$B$13,4,1)</f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31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2</v>
      </c>
      <c r="C11" s="54">
        <f t="shared" si="10"/>
        <v>2</v>
      </c>
      <c r="D11" s="54" t="str">
        <f>MID(Лист1!$B$2,6,1)</f>
        <v>0</v>
      </c>
      <c r="E11" s="55" t="str">
        <f t="shared" si="11"/>
        <v>0</v>
      </c>
      <c r="F11" s="24">
        <f>MID(Лист1!$B$9,5,1)</f>
      </c>
      <c r="G11" s="22" t="e">
        <f t="shared" si="0"/>
        <v>#VALUE!</v>
      </c>
      <c r="H11" s="22">
        <f>MID(Лист1!$B$9,6,1)</f>
      </c>
      <c r="I11" s="23" t="str">
        <f t="shared" si="12"/>
        <v>0</v>
      </c>
      <c r="J11" s="53" t="str">
        <f>MID(Лист1!$B$3,5,1)</f>
        <v>2</v>
      </c>
      <c r="K11" s="54">
        <f t="shared" si="13"/>
        <v>2</v>
      </c>
      <c r="L11" s="54" t="str">
        <f>MID(Лист1!$B$3,6,1)</f>
        <v>0</v>
      </c>
      <c r="M11" s="55" t="str">
        <f t="shared" si="14"/>
        <v>0</v>
      </c>
      <c r="N11" s="24">
        <f>MID(Лист1!$B$10,5,1)</f>
      </c>
      <c r="O11" s="22" t="e">
        <f t="shared" si="1"/>
        <v>#VALUE!</v>
      </c>
      <c r="P11" s="22">
        <f>MID(Лист1!$B$10,6,1)</f>
      </c>
      <c r="Q11" s="25" t="str">
        <f t="shared" si="15"/>
        <v>0</v>
      </c>
      <c r="R11" s="53" t="str">
        <f>MID(Лист1!$B$4,5,1)</f>
        <v>2</v>
      </c>
      <c r="S11" s="54">
        <f t="shared" si="2"/>
        <v>1</v>
      </c>
      <c r="T11" s="54" t="str">
        <f>MID(Лист1!$B$4,6,1)</f>
        <v>1</v>
      </c>
      <c r="U11" s="55" t="str">
        <f t="shared" si="16"/>
        <v>0</v>
      </c>
      <c r="V11" s="24">
        <f>MID(Лист1!$B$11,5,1)</f>
      </c>
      <c r="W11" s="22" t="e">
        <f t="shared" si="3"/>
        <v>#VALUE!</v>
      </c>
      <c r="X11" s="22">
        <f>MID(Лист1!$B$11,6,1)</f>
      </c>
      <c r="Y11" s="25" t="str">
        <f t="shared" si="17"/>
        <v>0</v>
      </c>
      <c r="Z11" s="53" t="str">
        <f>MID(Лист1!$B$5,5,1)</f>
        <v>2</v>
      </c>
      <c r="AA11" s="54">
        <f t="shared" si="4"/>
        <v>2</v>
      </c>
      <c r="AB11" s="54" t="str">
        <f>MID(Лист1!$B$5,6,1)</f>
        <v>0</v>
      </c>
      <c r="AC11" s="55" t="str">
        <f t="shared" si="18"/>
        <v>0</v>
      </c>
      <c r="AD11" s="24">
        <f>MID(Лист1!$B$12,5,1)</f>
      </c>
      <c r="AE11" s="22" t="e">
        <f t="shared" si="5"/>
        <v>#VALUE!</v>
      </c>
      <c r="AF11" s="22">
        <f>MID(Лист1!$B$12,6,1)</f>
      </c>
      <c r="AG11" s="25" t="str">
        <f t="shared" si="19"/>
        <v>0</v>
      </c>
      <c r="AH11" s="53" t="str">
        <f>MID(Лист1!$B$6,5,1)</f>
        <v>2</v>
      </c>
      <c r="AI11" s="54">
        <f t="shared" si="6"/>
        <v>1</v>
      </c>
      <c r="AJ11" s="54" t="str">
        <f>MID(Лист1!$B$6,6,1)</f>
        <v>1</v>
      </c>
      <c r="AK11" s="55" t="str">
        <f t="shared" si="20"/>
        <v>0</v>
      </c>
      <c r="AL11" s="24">
        <f>MID(Лист1!$B$13,5,1)</f>
      </c>
      <c r="AM11" s="22" t="e">
        <f t="shared" si="7"/>
        <v>#VALUE!</v>
      </c>
      <c r="AN11" s="22">
        <f>MID(Лист1!$B$13,6,1)</f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32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1</v>
      </c>
      <c r="D12" s="54" t="str">
        <f>MID(Лист1!$B$2,8,1)</f>
        <v>0</v>
      </c>
      <c r="E12" s="55" t="str">
        <f t="shared" si="11"/>
        <v>0</v>
      </c>
      <c r="F12" s="24">
        <f>MID(Лист1!$B$9,7,1)</f>
      </c>
      <c r="G12" s="22" t="e">
        <f t="shared" si="0"/>
        <v>#VALUE!</v>
      </c>
      <c r="H12" s="22">
        <f>MID(Лист1!$B$9,8,1)</f>
      </c>
      <c r="I12" s="23" t="str">
        <f t="shared" si="12"/>
        <v>0</v>
      </c>
      <c r="J12" s="53" t="str">
        <f>MID(Лист1!$B$3,7,1)</f>
        <v>1</v>
      </c>
      <c r="K12" s="54">
        <f t="shared" si="13"/>
        <v>0</v>
      </c>
      <c r="L12" s="54" t="str">
        <f>MID(Лист1!$B$3,8,1)</f>
        <v>1</v>
      </c>
      <c r="M12" s="55" t="str">
        <f t="shared" si="14"/>
        <v>0</v>
      </c>
      <c r="N12" s="24">
        <f>MID(Лист1!$B$10,7,1)</f>
      </c>
      <c r="O12" s="22" t="e">
        <f t="shared" si="1"/>
        <v>#VALUE!</v>
      </c>
      <c r="P12" s="22">
        <f>MID(Лист1!$B$10,8,1)</f>
      </c>
      <c r="Q12" s="25" t="str">
        <f t="shared" si="15"/>
        <v>0</v>
      </c>
      <c r="R12" s="53" t="str">
        <f>MID(Лист1!$B$4,7,1)</f>
        <v>2</v>
      </c>
      <c r="S12" s="54">
        <f t="shared" si="2"/>
        <v>1</v>
      </c>
      <c r="T12" s="54" t="str">
        <f>MID(Лист1!$B$4,8,1)</f>
        <v>1</v>
      </c>
      <c r="U12" s="55" t="str">
        <f t="shared" si="16"/>
        <v>0</v>
      </c>
      <c r="V12" s="24">
        <f>MID(Лист1!$B$11,7,1)</f>
      </c>
      <c r="W12" s="22" t="e">
        <f t="shared" si="3"/>
        <v>#VALUE!</v>
      </c>
      <c r="X12" s="22">
        <f>MID(Лист1!$B$11,8,1)</f>
      </c>
      <c r="Y12" s="25" t="str">
        <f t="shared" si="17"/>
        <v>0</v>
      </c>
      <c r="Z12" s="53" t="str">
        <f>MID(Лист1!$B$5,7,1)</f>
        <v>0</v>
      </c>
      <c r="AA12" s="54">
        <f t="shared" si="4"/>
        <v>-1</v>
      </c>
      <c r="AB12" s="54" t="str">
        <f>MID(Лист1!$B$5,8,1)</f>
        <v>1</v>
      </c>
      <c r="AC12" s="55" t="str">
        <f t="shared" si="18"/>
        <v>0</v>
      </c>
      <c r="AD12" s="24">
        <f>MID(Лист1!$B$12,7,1)</f>
      </c>
      <c r="AE12" s="22" t="e">
        <f t="shared" si="5"/>
        <v>#VALUE!</v>
      </c>
      <c r="AF12" s="22">
        <f>MID(Лист1!$B$12,8,1)</f>
      </c>
      <c r="AG12" s="25" t="str">
        <f t="shared" si="19"/>
        <v>0</v>
      </c>
      <c r="AH12" s="53" t="str">
        <f>MID(Лист1!$B$6,7,1)</f>
        <v>1</v>
      </c>
      <c r="AI12" s="54">
        <f t="shared" si="6"/>
        <v>0</v>
      </c>
      <c r="AJ12" s="54" t="str">
        <f>MID(Лист1!$B$6,8,1)</f>
        <v>1</v>
      </c>
      <c r="AK12" s="55" t="str">
        <f t="shared" si="20"/>
        <v>0</v>
      </c>
      <c r="AL12" s="24">
        <f>MID(Лист1!$B$13,7,1)</f>
      </c>
      <c r="AM12" s="22" t="e">
        <f t="shared" si="7"/>
        <v>#VALUE!</v>
      </c>
      <c r="AN12" s="22">
        <f>MID(Лист1!$B$13,8,1)</f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33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1</v>
      </c>
      <c r="C13" s="54">
        <f t="shared" si="10"/>
        <v>0</v>
      </c>
      <c r="D13" s="54" t="str">
        <f>MID(Лист1!$B$2,10,1)</f>
        <v>1</v>
      </c>
      <c r="E13" s="55" t="str">
        <f t="shared" si="11"/>
        <v>0</v>
      </c>
      <c r="F13" s="24">
        <f>MID(Лист1!$B$9,9,1)</f>
      </c>
      <c r="G13" s="22" t="e">
        <f t="shared" si="0"/>
        <v>#VALUE!</v>
      </c>
      <c r="H13" s="22">
        <f>MID(Лист1!$B$9,10,1)</f>
      </c>
      <c r="I13" s="23" t="str">
        <f t="shared" si="12"/>
        <v>0</v>
      </c>
      <c r="J13" s="53" t="str">
        <f>MID(Лист1!$B$3,9,1)</f>
        <v>1</v>
      </c>
      <c r="K13" s="54">
        <f t="shared" si="13"/>
        <v>1</v>
      </c>
      <c r="L13" s="54" t="str">
        <f>MID(Лист1!$B$3,10,1)</f>
        <v>0</v>
      </c>
      <c r="M13" s="55" t="str">
        <f t="shared" si="14"/>
        <v>0</v>
      </c>
      <c r="N13" s="24">
        <f>MID(Лист1!$B$10,9,1)</f>
      </c>
      <c r="O13" s="22" t="e">
        <f t="shared" si="1"/>
        <v>#VALUE!</v>
      </c>
      <c r="P13" s="22">
        <f>MID(Лист1!$B$10,10,1)</f>
      </c>
      <c r="Q13" s="25" t="str">
        <f t="shared" si="15"/>
        <v>0</v>
      </c>
      <c r="R13" s="53" t="str">
        <f>MID(Лист1!$B$4,9,1)</f>
        <v>1</v>
      </c>
      <c r="S13" s="54">
        <f t="shared" si="2"/>
        <v>0</v>
      </c>
      <c r="T13" s="54" t="str">
        <f>MID(Лист1!$B$4,10,1)</f>
        <v>1</v>
      </c>
      <c r="U13" s="55" t="str">
        <f t="shared" si="16"/>
        <v>0</v>
      </c>
      <c r="V13" s="24">
        <f>MID(Лист1!$B$11,9,1)</f>
      </c>
      <c r="W13" s="22" t="e">
        <f t="shared" si="3"/>
        <v>#VALUE!</v>
      </c>
      <c r="X13" s="22">
        <f>MID(Лист1!$B$11,10,1)</f>
      </c>
      <c r="Y13" s="25" t="str">
        <f t="shared" si="17"/>
        <v>0</v>
      </c>
      <c r="Z13" s="53" t="str">
        <f>MID(Лист1!$B$5,9,1)</f>
        <v>0</v>
      </c>
      <c r="AA13" s="54">
        <f t="shared" si="4"/>
        <v>-1</v>
      </c>
      <c r="AB13" s="54" t="str">
        <f>MID(Лист1!$B$5,10,1)</f>
        <v>1</v>
      </c>
      <c r="AC13" s="55" t="str">
        <f t="shared" si="18"/>
        <v>0</v>
      </c>
      <c r="AD13" s="24">
        <f>MID(Лист1!$B$12,9,1)</f>
      </c>
      <c r="AE13" s="22" t="e">
        <f t="shared" si="5"/>
        <v>#VALUE!</v>
      </c>
      <c r="AF13" s="22">
        <f>MID(Лист1!$B$12,10,1)</f>
      </c>
      <c r="AG13" s="25" t="str">
        <f t="shared" si="19"/>
        <v>0</v>
      </c>
      <c r="AH13" s="53" t="str">
        <f>MID(Лист1!$B$6,9,1)</f>
        <v>1</v>
      </c>
      <c r="AI13" s="54">
        <f t="shared" si="6"/>
        <v>-1</v>
      </c>
      <c r="AJ13" s="54" t="str">
        <f>MID(Лист1!$B$6,10,1)</f>
        <v>2</v>
      </c>
      <c r="AK13" s="55" t="str">
        <f t="shared" si="20"/>
        <v>0</v>
      </c>
      <c r="AL13" s="24">
        <f>MID(Лист1!$B$13,9,1)</f>
      </c>
      <c r="AM13" s="22" t="e">
        <f t="shared" si="7"/>
        <v>#VALUE!</v>
      </c>
      <c r="AN13" s="22">
        <f>MID(Лист1!$B$13,10,1)</f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34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2</v>
      </c>
      <c r="C14" s="54">
        <f t="shared" si="10"/>
        <v>1</v>
      </c>
      <c r="D14" s="54" t="str">
        <f>MID(Лист1!$B$2,12,1)</f>
        <v>1</v>
      </c>
      <c r="E14" s="55" t="str">
        <f t="shared" si="11"/>
        <v>0</v>
      </c>
      <c r="F14" s="24">
        <f>MID(Лист1!$B$9,11,1)</f>
      </c>
      <c r="G14" s="22" t="e">
        <f t="shared" si="0"/>
        <v>#VALUE!</v>
      </c>
      <c r="H14" s="22">
        <f>MID(Лист1!$B$9,12,1)</f>
      </c>
      <c r="I14" s="23" t="str">
        <f t="shared" si="12"/>
        <v>0</v>
      </c>
      <c r="J14" s="53" t="str">
        <f>MID(Лист1!$B$3,11,1)</f>
        <v>2</v>
      </c>
      <c r="K14" s="54">
        <f t="shared" si="13"/>
        <v>1</v>
      </c>
      <c r="L14" s="54" t="str">
        <f>MID(Лист1!$B$3,12,1)</f>
        <v>1</v>
      </c>
      <c r="M14" s="55" t="str">
        <f t="shared" si="14"/>
        <v>0</v>
      </c>
      <c r="N14" s="24">
        <f>MID(Лист1!$B$10,11,1)</f>
      </c>
      <c r="O14" s="22" t="e">
        <f t="shared" si="1"/>
        <v>#VALUE!</v>
      </c>
      <c r="P14" s="22">
        <f>MID(Лист1!$B$10,12,1)</f>
      </c>
      <c r="Q14" s="25" t="str">
        <f t="shared" si="15"/>
        <v>0</v>
      </c>
      <c r="R14" s="53" t="str">
        <f>MID(Лист1!$B$4,11,1)</f>
        <v>2</v>
      </c>
      <c r="S14" s="54">
        <f t="shared" si="2"/>
        <v>1</v>
      </c>
      <c r="T14" s="54" t="str">
        <f>MID(Лист1!$B$4,12,1)</f>
        <v>1</v>
      </c>
      <c r="U14" s="55" t="str">
        <f t="shared" si="16"/>
        <v>0</v>
      </c>
      <c r="V14" s="24">
        <f>MID(Лист1!$B$11,11,1)</f>
      </c>
      <c r="W14" s="22" t="e">
        <f t="shared" si="3"/>
        <v>#VALUE!</v>
      </c>
      <c r="X14" s="22">
        <f>MID(Лист1!$B$11,12,1)</f>
      </c>
      <c r="Y14" s="25" t="str">
        <f t="shared" si="17"/>
        <v>0</v>
      </c>
      <c r="Z14" s="53" t="str">
        <f>MID(Лист1!$B$5,11,1)</f>
        <v>0</v>
      </c>
      <c r="AA14" s="54">
        <f t="shared" si="4"/>
        <v>-1</v>
      </c>
      <c r="AB14" s="54" t="str">
        <f>MID(Лист1!$B$5,12,1)</f>
        <v>1</v>
      </c>
      <c r="AC14" s="55" t="str">
        <f t="shared" si="18"/>
        <v>0</v>
      </c>
      <c r="AD14" s="24">
        <f>MID(Лист1!$B$12,11,1)</f>
      </c>
      <c r="AE14" s="22" t="e">
        <f t="shared" si="5"/>
        <v>#VALUE!</v>
      </c>
      <c r="AF14" s="22">
        <f>MID(Лист1!$B$12,12,1)</f>
      </c>
      <c r="AG14" s="25" t="str">
        <f t="shared" si="19"/>
        <v>0</v>
      </c>
      <c r="AH14" s="53" t="str">
        <f>MID(Лист1!$B$6,11,1)</f>
        <v>1</v>
      </c>
      <c r="AI14" s="54">
        <f t="shared" si="6"/>
        <v>0</v>
      </c>
      <c r="AJ14" s="54" t="str">
        <f>MID(Лист1!$B$6,12,1)</f>
        <v>1</v>
      </c>
      <c r="AK14" s="55" t="str">
        <f t="shared" si="20"/>
        <v>0</v>
      </c>
      <c r="AL14" s="24">
        <f>MID(Лист1!$B$13,11,1)</f>
      </c>
      <c r="AM14" s="22" t="e">
        <f t="shared" si="7"/>
        <v>#VALUE!</v>
      </c>
      <c r="AN14" s="22">
        <f>MID(Лист1!$B$13,12,1)</f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35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0</v>
      </c>
      <c r="C15" s="54">
        <f t="shared" si="10"/>
        <v>0</v>
      </c>
      <c r="D15" s="54" t="str">
        <f>MID(Лист1!$B$2,14,1)</f>
        <v>0</v>
      </c>
      <c r="E15" s="55" t="str">
        <f t="shared" si="11"/>
        <v>0</v>
      </c>
      <c r="F15" s="24">
        <f>MID(Лист1!$B$9,13,1)</f>
      </c>
      <c r="G15" s="22" t="e">
        <f t="shared" si="0"/>
        <v>#VALUE!</v>
      </c>
      <c r="H15" s="22">
        <f>MID(Лист1!$B$9,14,1)</f>
      </c>
      <c r="I15" s="23" t="str">
        <f t="shared" si="12"/>
        <v>0</v>
      </c>
      <c r="J15" s="53" t="str">
        <f>MID(Лист1!$B$3,13,1)</f>
        <v>1</v>
      </c>
      <c r="K15" s="54">
        <f t="shared" si="13"/>
        <v>1</v>
      </c>
      <c r="L15" s="54" t="str">
        <f>MID(Лист1!$B$3,14,1)</f>
        <v>0</v>
      </c>
      <c r="M15" s="55" t="str">
        <f t="shared" si="14"/>
        <v>0</v>
      </c>
      <c r="N15" s="24">
        <f>MID(Лист1!$B$10,13,1)</f>
      </c>
      <c r="O15" s="22" t="e">
        <f t="shared" si="1"/>
        <v>#VALUE!</v>
      </c>
      <c r="P15" s="22">
        <f>MID(Лист1!$B$10,14,1)</f>
      </c>
      <c r="Q15" s="25" t="str">
        <f t="shared" si="15"/>
        <v>0</v>
      </c>
      <c r="R15" s="53" t="str">
        <f>MID(Лист1!$B$4,13,1)</f>
        <v>2</v>
      </c>
      <c r="S15" s="54">
        <f t="shared" si="2"/>
        <v>1</v>
      </c>
      <c r="T15" s="54" t="str">
        <f>MID(Лист1!$B$4,14,1)</f>
        <v>1</v>
      </c>
      <c r="U15" s="55" t="str">
        <f t="shared" si="16"/>
        <v>0</v>
      </c>
      <c r="V15" s="24">
        <f>MID(Лист1!$B$11,13,1)</f>
      </c>
      <c r="W15" s="22" t="e">
        <f t="shared" si="3"/>
        <v>#VALUE!</v>
      </c>
      <c r="X15" s="22">
        <f>MID(Лист1!$B$11,14,1)</f>
      </c>
      <c r="Y15" s="25" t="str">
        <f t="shared" si="17"/>
        <v>0</v>
      </c>
      <c r="Z15" s="53" t="str">
        <f>MID(Лист1!$B$5,13,1)</f>
        <v>1</v>
      </c>
      <c r="AA15" s="54">
        <f t="shared" si="4"/>
        <v>1</v>
      </c>
      <c r="AB15" s="54" t="str">
        <f>MID(Лист1!$B$5,14,1)</f>
        <v>0</v>
      </c>
      <c r="AC15" s="55" t="str">
        <f t="shared" si="18"/>
        <v>0</v>
      </c>
      <c r="AD15" s="24">
        <f>MID(Лист1!$B$12,13,1)</f>
      </c>
      <c r="AE15" s="22" t="e">
        <f t="shared" si="5"/>
        <v>#VALUE!</v>
      </c>
      <c r="AF15" s="22">
        <f>MID(Лист1!$B$12,14,1)</f>
      </c>
      <c r="AG15" s="25" t="str">
        <f t="shared" si="19"/>
        <v>0</v>
      </c>
      <c r="AH15" s="53" t="str">
        <f>MID(Лист1!$B$6,13,1)</f>
        <v>1</v>
      </c>
      <c r="AI15" s="54">
        <f t="shared" si="6"/>
        <v>1</v>
      </c>
      <c r="AJ15" s="54" t="str">
        <f>MID(Лист1!$B$6,14,1)</f>
        <v>0</v>
      </c>
      <c r="AK15" s="55" t="str">
        <f t="shared" si="20"/>
        <v>0</v>
      </c>
      <c r="AL15" s="24">
        <f>MID(Лист1!$B$13,13,1)</f>
      </c>
      <c r="AM15" s="22" t="e">
        <f t="shared" si="7"/>
        <v>#VALUE!</v>
      </c>
      <c r="AN15" s="22">
        <f>MID(Лист1!$B$13,14,1)</f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36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2</v>
      </c>
      <c r="C16" s="54">
        <f>B16-D16</f>
        <v>1</v>
      </c>
      <c r="D16" s="54" t="str">
        <f>MID(Лист1!$B$2,16,1)</f>
        <v>1</v>
      </c>
      <c r="E16" s="55" t="str">
        <f t="shared" si="11"/>
        <v>0</v>
      </c>
      <c r="F16" s="24">
        <f>MID(Лист1!$B$9,15,1)</f>
      </c>
      <c r="G16" s="22" t="e">
        <f t="shared" si="0"/>
        <v>#VALUE!</v>
      </c>
      <c r="H16" s="22">
        <f>MID(Лист1!$B$9,16,1)</f>
      </c>
      <c r="I16" s="23" t="str">
        <f t="shared" si="12"/>
        <v>0</v>
      </c>
      <c r="J16" s="53" t="str">
        <f>MID(Лист1!$B$3,15,1)</f>
        <v>1</v>
      </c>
      <c r="K16" s="54">
        <f>J16-L16</f>
        <v>1</v>
      </c>
      <c r="L16" s="54" t="str">
        <f>MID(Лист1!$B$3,16,1)</f>
        <v>0</v>
      </c>
      <c r="M16" s="55" t="str">
        <f t="shared" si="14"/>
        <v>0</v>
      </c>
      <c r="N16" s="24">
        <f>MID(Лист1!$B$10,15,1)</f>
      </c>
      <c r="O16" s="22" t="e">
        <f t="shared" si="1"/>
        <v>#VALUE!</v>
      </c>
      <c r="P16" s="22">
        <f>MID(Лист1!$B$10,16,1)</f>
      </c>
      <c r="Q16" s="25" t="str">
        <f t="shared" si="15"/>
        <v>0</v>
      </c>
      <c r="R16" s="53" t="str">
        <f>MID(Лист1!$B$4,15,1)</f>
        <v>2</v>
      </c>
      <c r="S16" s="54">
        <f t="shared" si="2"/>
        <v>1</v>
      </c>
      <c r="T16" s="54" t="str">
        <f>MID(Лист1!$B$4,16,1)</f>
        <v>1</v>
      </c>
      <c r="U16" s="55" t="str">
        <f t="shared" si="16"/>
        <v>0</v>
      </c>
      <c r="V16" s="24">
        <f>MID(Лист1!$B$11,15,1)</f>
      </c>
      <c r="W16" s="22" t="e">
        <f t="shared" si="3"/>
        <v>#VALUE!</v>
      </c>
      <c r="X16" s="22">
        <f>MID(Лист1!$B$11,16,1)</f>
      </c>
      <c r="Y16" s="25" t="str">
        <f t="shared" si="17"/>
        <v>0</v>
      </c>
      <c r="Z16" s="53" t="str">
        <f>MID(Лист1!$B$5,15,1)</f>
        <v>2</v>
      </c>
      <c r="AA16" s="54">
        <f t="shared" si="4"/>
        <v>1</v>
      </c>
      <c r="AB16" s="54" t="str">
        <f>MID(Лист1!$B$5,16,1)</f>
        <v>1</v>
      </c>
      <c r="AC16" s="55" t="str">
        <f t="shared" si="18"/>
        <v>0</v>
      </c>
      <c r="AD16" s="24">
        <f>MID(Лист1!$B$12,15,1)</f>
      </c>
      <c r="AE16" s="22" t="e">
        <f t="shared" si="5"/>
        <v>#VALUE!</v>
      </c>
      <c r="AF16" s="22">
        <f>MID(Лист1!$B$12,16,1)</f>
      </c>
      <c r="AG16" s="25" t="str">
        <f t="shared" si="19"/>
        <v>0</v>
      </c>
      <c r="AH16" s="53" t="str">
        <f>MID(Лист1!$B$6,15,1)</f>
        <v>2</v>
      </c>
      <c r="AI16" s="54">
        <f t="shared" si="6"/>
        <v>2</v>
      </c>
      <c r="AJ16" s="54" t="str">
        <f>MID(Лист1!$B$6,16,1)</f>
        <v>0</v>
      </c>
      <c r="AK16" s="55" t="str">
        <f t="shared" si="20"/>
        <v>0</v>
      </c>
      <c r="AL16" s="24">
        <f>MID(Лист1!$B$13,15,1)</f>
      </c>
      <c r="AM16" s="22" t="e">
        <f t="shared" si="7"/>
        <v>#VALUE!</v>
      </c>
      <c r="AN16" s="22">
        <f>MID(Лист1!$B$13,16,1)</f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37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60">
        <f>E9+E10+E11+E12+E13+E14+E15+E16+E17+E18</f>
        <v>0</v>
      </c>
      <c r="C19" s="261"/>
      <c r="D19" s="261"/>
      <c r="E19" s="262"/>
      <c r="F19" s="245">
        <f>I9+I10+I11+I12+I13+I14+I15+I16+I17+I18</f>
        <v>0</v>
      </c>
      <c r="G19" s="246"/>
      <c r="H19" s="246"/>
      <c r="I19" s="263"/>
      <c r="J19" s="260">
        <f>M9+M10+M11+M12+M13+M14+M15+M16+M17+M18</f>
        <v>0</v>
      </c>
      <c r="K19" s="261"/>
      <c r="L19" s="261"/>
      <c r="M19" s="262"/>
      <c r="N19" s="245">
        <f>Q9+Q10+Q11+Q12+Q13+Q14+Q15+Q16+Q17+Q18</f>
        <v>0</v>
      </c>
      <c r="O19" s="246"/>
      <c r="P19" s="246"/>
      <c r="Q19" s="247"/>
      <c r="R19" s="260">
        <f>U9+U10+U11+U12+U13+U14+U15+U16+U17+U18</f>
        <v>0</v>
      </c>
      <c r="S19" s="261"/>
      <c r="T19" s="261"/>
      <c r="U19" s="262"/>
      <c r="V19" s="245">
        <f>Y9+Y10+Y11+Y12+Y13+Y14+Y15+Y16+Y17+Y18</f>
        <v>0</v>
      </c>
      <c r="W19" s="246"/>
      <c r="X19" s="246"/>
      <c r="Y19" s="247"/>
      <c r="Z19" s="260">
        <f>AC9+AC10+AC11+AC12+AC13+AC14+AC15+AC16+AC17+AC18</f>
        <v>0</v>
      </c>
      <c r="AA19" s="261"/>
      <c r="AB19" s="261"/>
      <c r="AC19" s="262"/>
      <c r="AD19" s="245">
        <f>AG9+AG10+AG11+AG12+AG13+AG14+AG15+AG16+AG17+AG18</f>
        <v>0</v>
      </c>
      <c r="AE19" s="246"/>
      <c r="AF19" s="246"/>
      <c r="AG19" s="247"/>
      <c r="AH19" s="260">
        <f>AK9+AK10+AK11+AK12+AK13+AK14+AK15+AK16+AK17+AK18</f>
        <v>0</v>
      </c>
      <c r="AI19" s="261"/>
      <c r="AJ19" s="261"/>
      <c r="AK19" s="262"/>
      <c r="AL19" s="245">
        <f>AO9+AO10+AO11+AO12+AO13+AO14+AO15+AO16+AO17+AO18</f>
        <v>0</v>
      </c>
      <c r="AM19" s="246"/>
      <c r="AN19" s="246"/>
      <c r="AO19" s="247"/>
      <c r="AP19" s="260">
        <f>AS9+AS10+AS11+AS12+AS13+AS14+AS15+AS16+AS17+AS18</f>
        <v>0</v>
      </c>
      <c r="AQ19" s="261"/>
      <c r="AR19" s="261"/>
      <c r="AS19" s="262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Проф.прогноза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TotalZone.ru 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aks</v>
      </c>
      <c r="C27" s="233"/>
      <c r="D27" s="233"/>
      <c r="E27" s="159"/>
      <c r="F27" s="230" t="str">
        <f>Лист1!A29</f>
        <v>umal72</v>
      </c>
      <c r="G27" s="240"/>
      <c r="H27" s="240"/>
      <c r="I27" s="241"/>
      <c r="J27" s="232" t="str">
        <f>Лист1!A23</f>
        <v>Горобец</v>
      </c>
      <c r="K27" s="233"/>
      <c r="L27" s="233"/>
      <c r="M27" s="159"/>
      <c r="N27" s="229" t="str">
        <f>Лист1!A30</f>
        <v>Iluha</v>
      </c>
      <c r="O27" s="230"/>
      <c r="P27" s="230"/>
      <c r="Q27" s="231"/>
      <c r="R27" s="232" t="str">
        <f>Лист1!A24</f>
        <v>saleh </v>
      </c>
      <c r="S27" s="233"/>
      <c r="T27" s="233"/>
      <c r="U27" s="159"/>
      <c r="V27" s="229" t="str">
        <f>Лист1!A31</f>
        <v>Farar</v>
      </c>
      <c r="W27" s="230"/>
      <c r="X27" s="230"/>
      <c r="Y27" s="231"/>
      <c r="Z27" s="232" t="str">
        <f>Лист1!A25</f>
        <v>Gambit13</v>
      </c>
      <c r="AA27" s="233"/>
      <c r="AB27" s="233"/>
      <c r="AC27" s="159"/>
      <c r="AD27" s="229" t="str">
        <f>Лист1!A32</f>
        <v>voldemarka </v>
      </c>
      <c r="AE27" s="230"/>
      <c r="AF27" s="230"/>
      <c r="AG27" s="231"/>
      <c r="AH27" s="232" t="str">
        <f>Лист1!A26</f>
        <v>Игрок 11</v>
      </c>
      <c r="AI27" s="233"/>
      <c r="AJ27" s="233"/>
      <c r="AK27" s="159"/>
      <c r="AL27" s="229" t="str">
        <f>Лист1!A33</f>
        <v>CANUN005 </v>
      </c>
      <c r="AM27" s="230"/>
      <c r="AN27" s="230"/>
      <c r="AO27" s="231"/>
      <c r="AP27" s="232" t="str">
        <f>Лист1!A27</f>
        <v>Игрок 12</v>
      </c>
      <c r="AQ27" s="233"/>
      <c r="AR27" s="233"/>
      <c r="AS27" s="159"/>
      <c r="AT27" s="229" t="str">
        <f>Лист1!A34</f>
        <v>Andrew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1</v>
      </c>
      <c r="C29" s="28">
        <f>B29-D29</f>
        <v>1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1</v>
      </c>
      <c r="L29" s="28" t="str">
        <f>MID(Лист1!$B$23,2,1)</f>
        <v>1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2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2</v>
      </c>
      <c r="T29" s="28" t="str">
        <f>MID(Лист1!$B$24,2,1)</f>
        <v>0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1</v>
      </c>
      <c r="W29" s="59">
        <f aca="true" t="shared" si="27" ref="W29:W36">V29-X29</f>
        <v>1</v>
      </c>
      <c r="X29" s="59" t="str">
        <f>MID(Лист1!$B$31,2,1)</f>
        <v>0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1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2</v>
      </c>
      <c r="AE29" s="59">
        <f aca="true" t="shared" si="29" ref="AE29:AE36">AD29-AF29</f>
        <v>2</v>
      </c>
      <c r="AF29" s="59" t="str">
        <f>MID(Лист1!$B$32,2,1)</f>
        <v>0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>
        <f>MID(Лист1!$B$26,1,1)</f>
      </c>
      <c r="AI29" s="28" t="e">
        <f aca="true" t="shared" si="30" ref="AI29:AI36">AH29-AJ29</f>
        <v>#VALUE!</v>
      </c>
      <c r="AJ29" s="28">
        <f>MID(Лист1!$B$26,2,1)</f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1</v>
      </c>
      <c r="AM29" s="59">
        <f aca="true" t="shared" si="31" ref="AM29:AM36">AL29-AN29</f>
        <v>-1</v>
      </c>
      <c r="AN29" s="59" t="str">
        <f>MID(Лист1!$B$33,2,1)</f>
        <v>2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2</v>
      </c>
      <c r="AU29" s="59">
        <f aca="true" t="shared" si="33" ref="AU29:AU36">AT29-AV29</f>
        <v>2</v>
      </c>
      <c r="AV29" s="59" t="str">
        <f>MID(Лист1!$B$34,2,1)</f>
        <v>0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Шальке-04 - Галатасарай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2</v>
      </c>
      <c r="C30" s="28">
        <f aca="true" t="shared" si="34" ref="C30:C35">B30-D30</f>
        <v>2</v>
      </c>
      <c r="D30" s="28" t="str">
        <f>MID(Лист1!$B$22,4,1)</f>
        <v>0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2</v>
      </c>
      <c r="G30" s="59">
        <f t="shared" si="24"/>
        <v>2</v>
      </c>
      <c r="H30" s="59" t="str">
        <f>MID(Лист1!$B$29,4,1)</f>
        <v>0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2</v>
      </c>
      <c r="K30" s="28">
        <f aca="true" t="shared" si="37" ref="K30:K35">J30-L30</f>
        <v>2</v>
      </c>
      <c r="L30" s="28" t="str">
        <f>MID(Лист1!$B$23,4,1)</f>
        <v>0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2</v>
      </c>
      <c r="O30" s="59">
        <f t="shared" si="25"/>
        <v>1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3</v>
      </c>
      <c r="S30" s="28">
        <f t="shared" si="26"/>
        <v>2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3</v>
      </c>
      <c r="W30" s="59">
        <f t="shared" si="27"/>
        <v>3</v>
      </c>
      <c r="X30" s="59" t="str">
        <f>MID(Лист1!$B$31,4,1)</f>
        <v>0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2</v>
      </c>
      <c r="AA30" s="28">
        <f t="shared" si="28"/>
        <v>1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3</v>
      </c>
      <c r="AE30" s="59">
        <f t="shared" si="29"/>
        <v>2</v>
      </c>
      <c r="AF30" s="59" t="str">
        <f>MID(Лист1!$B$32,4,1)</f>
        <v>1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>
        <f>MID(Лист1!$B$26,3,1)</f>
      </c>
      <c r="AI30" s="28" t="e">
        <f t="shared" si="30"/>
        <v>#VALUE!</v>
      </c>
      <c r="AJ30" s="28">
        <f>MID(Лист1!$B$26,4,1)</f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2</v>
      </c>
      <c r="AM30" s="59">
        <f t="shared" si="31"/>
        <v>1</v>
      </c>
      <c r="AN30" s="59" t="str">
        <f>MID(Лист1!$B$33,4,1)</f>
        <v>1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2</v>
      </c>
      <c r="AU30" s="59">
        <f t="shared" si="33"/>
        <v>1</v>
      </c>
      <c r="AV30" s="59" t="str">
        <f>MID(Лист1!$B$34,4,1)</f>
        <v>1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Барселона - Милан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2</v>
      </c>
      <c r="C31" s="28">
        <f t="shared" si="34"/>
        <v>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2</v>
      </c>
      <c r="G31" s="59">
        <f t="shared" si="24"/>
        <v>2</v>
      </c>
      <c r="H31" s="59" t="str">
        <f>MID(Лист1!$B$29,6,1)</f>
        <v>0</v>
      </c>
      <c r="I31" s="60" t="str">
        <f t="shared" si="36"/>
        <v>0</v>
      </c>
      <c r="J31" s="27" t="str">
        <f>MID(Лист1!$B$23,5,1)</f>
        <v>2</v>
      </c>
      <c r="K31" s="28">
        <f t="shared" si="37"/>
        <v>1</v>
      </c>
      <c r="L31" s="28" t="str">
        <f>MID(Лист1!$B$23,6,1)</f>
        <v>1</v>
      </c>
      <c r="M31" s="30" t="str">
        <f t="shared" si="38"/>
        <v>0</v>
      </c>
      <c r="N31" s="58" t="str">
        <f>MID(Лист1!$B$30,5,1)</f>
        <v>2</v>
      </c>
      <c r="O31" s="59">
        <f t="shared" si="25"/>
        <v>2</v>
      </c>
      <c r="P31" s="59" t="str">
        <f>MID(Лист1!$B$30,6,1)</f>
        <v>0</v>
      </c>
      <c r="Q31" s="62" t="str">
        <f t="shared" si="39"/>
        <v>0</v>
      </c>
      <c r="R31" s="27" t="str">
        <f>MID(Лист1!$B$24,5,1)</f>
        <v>2</v>
      </c>
      <c r="S31" s="28">
        <f t="shared" si="26"/>
        <v>2</v>
      </c>
      <c r="T31" s="28" t="str">
        <f>MID(Лист1!$B$24,6,1)</f>
        <v>0</v>
      </c>
      <c r="U31" s="30" t="str">
        <f t="shared" si="40"/>
        <v>0</v>
      </c>
      <c r="V31" s="58" t="str">
        <f>MID(Лист1!$B$31,5,1)</f>
        <v>2</v>
      </c>
      <c r="W31" s="59">
        <f t="shared" si="27"/>
        <v>1</v>
      </c>
      <c r="X31" s="59" t="str">
        <f>MID(Лист1!$B$31,6,1)</f>
        <v>1</v>
      </c>
      <c r="Y31" s="62" t="str">
        <f t="shared" si="41"/>
        <v>0</v>
      </c>
      <c r="Z31" s="27" t="str">
        <f>MID(Лист1!$B$25,5,1)</f>
        <v>2</v>
      </c>
      <c r="AA31" s="28">
        <f t="shared" si="28"/>
        <v>2</v>
      </c>
      <c r="AB31" s="28" t="str">
        <f>MID(Лист1!$B$25,6,1)</f>
        <v>0</v>
      </c>
      <c r="AC31" s="30" t="str">
        <f t="shared" si="42"/>
        <v>0</v>
      </c>
      <c r="AD31" s="58" t="str">
        <f>MID(Лист1!$B$32,5,1)</f>
        <v>2</v>
      </c>
      <c r="AE31" s="59">
        <f t="shared" si="29"/>
        <v>2</v>
      </c>
      <c r="AF31" s="59" t="str">
        <f>MID(Лист1!$B$32,6,1)</f>
        <v>0</v>
      </c>
      <c r="AG31" s="62" t="str">
        <f t="shared" si="43"/>
        <v>0</v>
      </c>
      <c r="AH31" s="27">
        <f>MID(Лист1!$B$26,5,1)</f>
      </c>
      <c r="AI31" s="28" t="e">
        <f t="shared" si="30"/>
        <v>#VALUE!</v>
      </c>
      <c r="AJ31" s="28">
        <f>MID(Лист1!$B$26,6,1)</f>
      </c>
      <c r="AK31" s="30" t="str">
        <f t="shared" si="44"/>
        <v>0</v>
      </c>
      <c r="AL31" s="58" t="str">
        <f>MID(Лист1!$B$33,5,1)</f>
        <v>3</v>
      </c>
      <c r="AM31" s="59">
        <f t="shared" si="31"/>
        <v>3</v>
      </c>
      <c r="AN31" s="59" t="str">
        <f>MID(Лист1!$B$33,6,1)</f>
        <v>0</v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 t="str">
        <f>MID(Лист1!$B$34,5,1)</f>
        <v>2</v>
      </c>
      <c r="AU31" s="59">
        <f t="shared" si="33"/>
        <v>2</v>
      </c>
      <c r="AV31" s="59" t="str">
        <f>MID(Лист1!$B$34,6,1)</f>
        <v>0</v>
      </c>
      <c r="AW31" s="62" t="str">
        <f t="shared" si="47"/>
        <v>0</v>
      </c>
      <c r="AX31" s="44" t="str">
        <f t="shared" si="48"/>
        <v>Бавария - Арсенал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0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1</v>
      </c>
      <c r="G32" s="59">
        <f t="shared" si="24"/>
        <v>0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1</v>
      </c>
      <c r="K32" s="28">
        <f t="shared" si="37"/>
        <v>1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2</v>
      </c>
      <c r="O32" s="59">
        <f t="shared" si="25"/>
        <v>1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1</v>
      </c>
      <c r="S32" s="28">
        <f t="shared" si="26"/>
        <v>0</v>
      </c>
      <c r="T32" s="28" t="str">
        <f>MID(Лист1!$B$24,8,1)</f>
        <v>1</v>
      </c>
      <c r="U32" s="30" t="str">
        <f t="shared" si="40"/>
        <v>0</v>
      </c>
      <c r="V32" s="58" t="str">
        <f>MID(Лист1!$B$31,7,1)</f>
        <v>1</v>
      </c>
      <c r="W32" s="59">
        <f t="shared" si="27"/>
        <v>0</v>
      </c>
      <c r="X32" s="59" t="str">
        <f>MID(Лист1!$B$31,8,1)</f>
        <v>1</v>
      </c>
      <c r="Y32" s="62" t="str">
        <f t="shared" si="41"/>
        <v>0</v>
      </c>
      <c r="Z32" s="27" t="str">
        <f>MID(Лист1!$B$25,7,1)</f>
        <v>0</v>
      </c>
      <c r="AA32" s="28">
        <f t="shared" si="28"/>
        <v>0</v>
      </c>
      <c r="AB32" s="28" t="str">
        <f>MID(Лист1!$B$25,8,1)</f>
        <v>0</v>
      </c>
      <c r="AC32" s="30" t="str">
        <f t="shared" si="42"/>
        <v>0</v>
      </c>
      <c r="AD32" s="58" t="str">
        <f>MID(Лист1!$B$32,7,1)</f>
        <v>1</v>
      </c>
      <c r="AE32" s="59">
        <f t="shared" si="29"/>
        <v>-1</v>
      </c>
      <c r="AF32" s="59" t="str">
        <f>MID(Лист1!$B$32,8,1)</f>
        <v>2</v>
      </c>
      <c r="AG32" s="62" t="str">
        <f t="shared" si="43"/>
        <v>0</v>
      </c>
      <c r="AH32" s="27">
        <f>MID(Лист1!$B$26,7,1)</f>
      </c>
      <c r="AI32" s="28" t="e">
        <f t="shared" si="30"/>
        <v>#VALUE!</v>
      </c>
      <c r="AJ32" s="28">
        <f>MID(Лист1!$B$26,8,1)</f>
      </c>
      <c r="AK32" s="30" t="str">
        <f t="shared" si="44"/>
        <v>0</v>
      </c>
      <c r="AL32" s="58" t="str">
        <f>MID(Лист1!$B$33,7,1)</f>
        <v>1</v>
      </c>
      <c r="AM32" s="59">
        <f t="shared" si="31"/>
        <v>0</v>
      </c>
      <c r="AN32" s="59" t="str">
        <f>MID(Лист1!$B$33,8,1)</f>
        <v>1</v>
      </c>
      <c r="AO32" s="62" t="str">
        <f t="shared" si="45"/>
        <v>0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str">
        <f t="shared" si="46"/>
        <v>0</v>
      </c>
      <c r="AT32" s="58" t="str">
        <f>MID(Лист1!$B$34,7,1)</f>
        <v>2</v>
      </c>
      <c r="AU32" s="59">
        <f t="shared" si="33"/>
        <v>2</v>
      </c>
      <c r="AV32" s="59" t="str">
        <f>MID(Лист1!$B$34,8,1)</f>
        <v>0</v>
      </c>
      <c r="AW32" s="62" t="str">
        <f t="shared" si="47"/>
        <v>0</v>
      </c>
      <c r="AX32" s="44" t="str">
        <f t="shared" si="48"/>
        <v>Малага - Порту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-1</v>
      </c>
      <c r="D33" s="28" t="str">
        <f>MID(Лист1!$B$22,10,1)</f>
        <v>2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1</v>
      </c>
      <c r="K33" s="28">
        <f t="shared" si="37"/>
        <v>0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1</v>
      </c>
      <c r="O33" s="59">
        <f t="shared" si="25"/>
        <v>0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1</v>
      </c>
      <c r="S33" s="28">
        <f t="shared" si="26"/>
        <v>0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1</v>
      </c>
      <c r="W33" s="59">
        <f t="shared" si="27"/>
        <v>0</v>
      </c>
      <c r="X33" s="59" t="str">
        <f>MID(Лист1!$B$31,10,1)</f>
        <v>1</v>
      </c>
      <c r="Y33" s="62" t="str">
        <f t="shared" si="41"/>
        <v>0</v>
      </c>
      <c r="Z33" s="27" t="str">
        <f>MID(Лист1!$B$25,9,1)</f>
        <v>1</v>
      </c>
      <c r="AA33" s="28">
        <f t="shared" si="28"/>
        <v>0</v>
      </c>
      <c r="AB33" s="28" t="str">
        <f>MID(Лист1!$B$25,10,1)</f>
        <v>1</v>
      </c>
      <c r="AC33" s="30" t="str">
        <f t="shared" si="42"/>
        <v>0</v>
      </c>
      <c r="AD33" s="58" t="str">
        <f>MID(Лист1!$B$32,9,1)</f>
        <v>1</v>
      </c>
      <c r="AE33" s="59">
        <f t="shared" si="29"/>
        <v>0</v>
      </c>
      <c r="AF33" s="59" t="str">
        <f>MID(Лист1!$B$32,10,1)</f>
        <v>1</v>
      </c>
      <c r="AG33" s="62" t="str">
        <f t="shared" si="43"/>
        <v>0</v>
      </c>
      <c r="AH33" s="27">
        <f>MID(Лист1!$B$26,9,1)</f>
      </c>
      <c r="AI33" s="28" t="e">
        <f t="shared" si="30"/>
        <v>#VALUE!</v>
      </c>
      <c r="AJ33" s="28">
        <f>MID(Лист1!$B$26,10,1)</f>
      </c>
      <c r="AK33" s="30" t="str">
        <f t="shared" si="44"/>
        <v>0</v>
      </c>
      <c r="AL33" s="58" t="str">
        <f>MID(Лист1!$B$33,9,1)</f>
        <v>1</v>
      </c>
      <c r="AM33" s="59">
        <f t="shared" si="31"/>
        <v>0</v>
      </c>
      <c r="AN33" s="59" t="str">
        <f>MID(Лист1!$B$33,10,1)</f>
        <v>1</v>
      </c>
      <c r="AO33" s="62" t="str">
        <f t="shared" si="45"/>
        <v>0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str">
        <f t="shared" si="46"/>
        <v>0</v>
      </c>
      <c r="AT33" s="58" t="str">
        <f>MID(Лист1!$B$34,9,1)</f>
        <v>1</v>
      </c>
      <c r="AU33" s="59">
        <f t="shared" si="33"/>
        <v>0</v>
      </c>
      <c r="AV33" s="59" t="str">
        <f>MID(Лист1!$B$34,10,1)</f>
        <v>1</v>
      </c>
      <c r="AW33" s="62" t="str">
        <f t="shared" si="47"/>
        <v>0</v>
      </c>
      <c r="AX33" s="44" t="str">
        <f t="shared" si="48"/>
        <v>Ньюкасл - Анжи 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2</v>
      </c>
      <c r="C34" s="28">
        <f t="shared" si="34"/>
        <v>1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1</v>
      </c>
      <c r="G34" s="59">
        <f t="shared" si="24"/>
        <v>0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2</v>
      </c>
      <c r="K34" s="28">
        <f t="shared" si="37"/>
        <v>2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2</v>
      </c>
      <c r="O34" s="59">
        <f t="shared" si="25"/>
        <v>1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2</v>
      </c>
      <c r="S34" s="28">
        <f t="shared" si="26"/>
        <v>2</v>
      </c>
      <c r="T34" s="28" t="str">
        <f>MID(Лист1!$B$24,12,1)</f>
        <v>0</v>
      </c>
      <c r="U34" s="30" t="str">
        <f t="shared" si="40"/>
        <v>0</v>
      </c>
      <c r="V34" s="58" t="str">
        <f>MID(Лист1!$B$31,11,1)</f>
        <v>1</v>
      </c>
      <c r="W34" s="59">
        <f t="shared" si="27"/>
        <v>0</v>
      </c>
      <c r="X34" s="59" t="str">
        <f>MID(Лист1!$B$31,12,1)</f>
        <v>1</v>
      </c>
      <c r="Y34" s="62" t="str">
        <f t="shared" si="41"/>
        <v>0</v>
      </c>
      <c r="Z34" s="27" t="str">
        <f>MID(Лист1!$B$25,11,1)</f>
        <v>1</v>
      </c>
      <c r="AA34" s="28">
        <f t="shared" si="28"/>
        <v>-1</v>
      </c>
      <c r="AB34" s="28" t="str">
        <f>MID(Лист1!$B$25,12,1)</f>
        <v>2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1</v>
      </c>
      <c r="AF34" s="59" t="str">
        <f>MID(Лист1!$B$32,12,1)</f>
        <v>0</v>
      </c>
      <c r="AG34" s="62" t="str">
        <f t="shared" si="43"/>
        <v>0</v>
      </c>
      <c r="AH34" s="27">
        <f>MID(Лист1!$B$26,11,1)</f>
      </c>
      <c r="AI34" s="28" t="e">
        <f t="shared" si="30"/>
        <v>#VALUE!</v>
      </c>
      <c r="AJ34" s="28">
        <f>MID(Лист1!$B$26,12,1)</f>
      </c>
      <c r="AK34" s="30" t="str">
        <f t="shared" si="44"/>
        <v>0</v>
      </c>
      <c r="AL34" s="58" t="str">
        <f>MID(Лист1!$B$33,11,1)</f>
        <v>2</v>
      </c>
      <c r="AM34" s="59">
        <f t="shared" si="31"/>
        <v>1</v>
      </c>
      <c r="AN34" s="59" t="str">
        <f>MID(Лист1!$B$33,12,1)</f>
        <v>1</v>
      </c>
      <c r="AO34" s="62" t="str">
        <f t="shared" si="45"/>
        <v>0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str">
        <f t="shared" si="46"/>
        <v>0</v>
      </c>
      <c r="AT34" s="58" t="str">
        <f>MID(Лист1!$B$34,11,1)</f>
        <v>1</v>
      </c>
      <c r="AU34" s="59">
        <f t="shared" si="33"/>
        <v>0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Интер - Тоттенхэм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1</v>
      </c>
      <c r="D35" s="28" t="str">
        <f>MID(Лист1!$B$22,14,1)</f>
        <v>0</v>
      </c>
      <c r="E35" s="29" t="str">
        <f t="shared" si="35"/>
        <v>0</v>
      </c>
      <c r="F35" s="58" t="str">
        <f>MID(Лист1!$B$29,13,1)</f>
        <v>1</v>
      </c>
      <c r="G35" s="59">
        <f t="shared" si="24"/>
        <v>1</v>
      </c>
      <c r="H35" s="59" t="str">
        <f>MID(Лист1!$B$29,14,1)</f>
        <v>0</v>
      </c>
      <c r="I35" s="60" t="str">
        <f t="shared" si="36"/>
        <v>0</v>
      </c>
      <c r="J35" s="27" t="str">
        <f>MID(Лист1!$B$23,13,1)</f>
        <v>1</v>
      </c>
      <c r="K35" s="28">
        <f t="shared" si="37"/>
        <v>1</v>
      </c>
      <c r="L35" s="28" t="str">
        <f>MID(Лист1!$B$23,14,1)</f>
        <v>0</v>
      </c>
      <c r="M35" s="30" t="str">
        <f t="shared" si="38"/>
        <v>0</v>
      </c>
      <c r="N35" s="58" t="str">
        <f>MID(Лист1!$B$30,13,1)</f>
        <v>1</v>
      </c>
      <c r="O35" s="59">
        <f t="shared" si="25"/>
        <v>1</v>
      </c>
      <c r="P35" s="59" t="str">
        <f>MID(Лист1!$B$30,14,1)</f>
        <v>0</v>
      </c>
      <c r="Q35" s="62" t="str">
        <f t="shared" si="39"/>
        <v>0</v>
      </c>
      <c r="R35" s="27" t="str">
        <f>MID(Лист1!$B$24,13,1)</f>
        <v>2</v>
      </c>
      <c r="S35" s="28">
        <f t="shared" si="26"/>
        <v>1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1</v>
      </c>
      <c r="W35" s="59">
        <f t="shared" si="27"/>
        <v>1</v>
      </c>
      <c r="X35" s="59" t="str">
        <f>MID(Лист1!$B$31,14,1)</f>
        <v>0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1</v>
      </c>
      <c r="AB35" s="28" t="str">
        <f>MID(Лист1!$B$25,14,1)</f>
        <v>0</v>
      </c>
      <c r="AC35" s="30" t="str">
        <f t="shared" si="42"/>
        <v>0</v>
      </c>
      <c r="AD35" s="58" t="str">
        <f>MID(Лист1!$B$32,13,1)</f>
        <v>1</v>
      </c>
      <c r="AE35" s="59">
        <f t="shared" si="29"/>
        <v>1</v>
      </c>
      <c r="AF35" s="59" t="str">
        <f>MID(Лист1!$B$32,14,1)</f>
        <v>0</v>
      </c>
      <c r="AG35" s="62" t="str">
        <f t="shared" si="43"/>
        <v>0</v>
      </c>
      <c r="AH35" s="27">
        <f>MID(Лист1!$B$26,13,1)</f>
      </c>
      <c r="AI35" s="28" t="e">
        <f t="shared" si="30"/>
        <v>#VALUE!</v>
      </c>
      <c r="AJ35" s="28">
        <f>MID(Лист1!$B$26,14,1)</f>
      </c>
      <c r="AK35" s="30" t="str">
        <f t="shared" si="44"/>
        <v>0</v>
      </c>
      <c r="AL35" s="58" t="str">
        <f>MID(Лист1!$B$33,13,1)</f>
        <v>1</v>
      </c>
      <c r="AM35" s="59">
        <f t="shared" si="31"/>
        <v>1</v>
      </c>
      <c r="AN35" s="59" t="str">
        <f>MID(Лист1!$B$33,14,1)</f>
        <v>0</v>
      </c>
      <c r="AO35" s="62" t="str">
        <f t="shared" si="45"/>
        <v>0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str">
        <f t="shared" si="46"/>
        <v>0</v>
      </c>
      <c r="AT35" s="58" t="str">
        <f>MID(Лист1!$B$34,13,1)</f>
        <v>1</v>
      </c>
      <c r="AU35" s="59">
        <f t="shared" si="33"/>
        <v>1</v>
      </c>
      <c r="AV35" s="59" t="str">
        <f>MID(Лист1!$B$34,14,1)</f>
        <v>0</v>
      </c>
      <c r="AW35" s="62" t="str">
        <f t="shared" si="47"/>
        <v>0</v>
      </c>
      <c r="AX35" s="44" t="str">
        <f t="shared" si="48"/>
        <v>Рубин -  Леванте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1</v>
      </c>
      <c r="C36" s="28">
        <f>B36-D36</f>
        <v>1</v>
      </c>
      <c r="D36" s="28" t="str">
        <f>MID(Лист1!$B$22,16,1)</f>
        <v>0</v>
      </c>
      <c r="E36" s="29" t="str">
        <f t="shared" si="35"/>
        <v>0</v>
      </c>
      <c r="F36" s="58" t="str">
        <f>MID(Лист1!$B$29,15,1)</f>
        <v>2</v>
      </c>
      <c r="G36" s="59">
        <f t="shared" si="24"/>
        <v>2</v>
      </c>
      <c r="H36" s="59" t="str">
        <f>MID(Лист1!$B$29,16,1)</f>
        <v>0</v>
      </c>
      <c r="I36" s="60" t="str">
        <f t="shared" si="36"/>
        <v>0</v>
      </c>
      <c r="J36" s="27" t="str">
        <f>MID(Лист1!$B$23,15,1)</f>
        <v>2</v>
      </c>
      <c r="K36" s="28">
        <f>J36-L36</f>
        <v>2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1</v>
      </c>
      <c r="O36" s="59">
        <f t="shared" si="25"/>
        <v>0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2</v>
      </c>
      <c r="S36" s="28">
        <f t="shared" si="26"/>
        <v>2</v>
      </c>
      <c r="T36" s="28" t="str">
        <f>MID(Лист1!$B$24,16,1)</f>
        <v>0</v>
      </c>
      <c r="U36" s="30" t="str">
        <f t="shared" si="40"/>
        <v>0</v>
      </c>
      <c r="V36" s="58" t="str">
        <f>MID(Лист1!$B$31,15,1)</f>
        <v>4</v>
      </c>
      <c r="W36" s="59">
        <f t="shared" si="27"/>
        <v>4</v>
      </c>
      <c r="X36" s="59" t="str">
        <f>MID(Лист1!$B$31,16,1)</f>
        <v>0</v>
      </c>
      <c r="Y36" s="62" t="str">
        <f t="shared" si="41"/>
        <v>0</v>
      </c>
      <c r="Z36" s="27" t="str">
        <f>MID(Лист1!$B$25,15,1)</f>
        <v>2</v>
      </c>
      <c r="AA36" s="28">
        <f t="shared" si="28"/>
        <v>1</v>
      </c>
      <c r="AB36" s="28" t="str">
        <f>MID(Лист1!$B$25,16,1)</f>
        <v>1</v>
      </c>
      <c r="AC36" s="30" t="str">
        <f t="shared" si="42"/>
        <v>0</v>
      </c>
      <c r="AD36" s="58" t="str">
        <f>MID(Лист1!$B$32,15,1)</f>
        <v>2</v>
      </c>
      <c r="AE36" s="59">
        <f t="shared" si="29"/>
        <v>2</v>
      </c>
      <c r="AF36" s="59" t="str">
        <f>MID(Лист1!$B$32,16,1)</f>
        <v>0</v>
      </c>
      <c r="AG36" s="62" t="str">
        <f t="shared" si="43"/>
        <v>0</v>
      </c>
      <c r="AH36" s="27">
        <f>MID(Лист1!$B$26,15,1)</f>
      </c>
      <c r="AI36" s="28" t="e">
        <f t="shared" si="30"/>
        <v>#VALUE!</v>
      </c>
      <c r="AJ36" s="28">
        <f>MID(Лист1!$B$26,16,1)</f>
      </c>
      <c r="AK36" s="30" t="str">
        <f t="shared" si="44"/>
        <v>0</v>
      </c>
      <c r="AL36" s="58" t="str">
        <f>MID(Лист1!$B$33,15,1)</f>
        <v>2</v>
      </c>
      <c r="AM36" s="59">
        <f t="shared" si="31"/>
        <v>1</v>
      </c>
      <c r="AN36" s="59" t="str">
        <f>MID(Лист1!$B$33,16,1)</f>
        <v>1</v>
      </c>
      <c r="AO36" s="62" t="str">
        <f t="shared" si="45"/>
        <v>0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str">
        <f t="shared" si="46"/>
        <v>0</v>
      </c>
      <c r="AT36" s="58" t="str">
        <f>MID(Лист1!$B$34,15,1)</f>
        <v>3</v>
      </c>
      <c r="AU36" s="59">
        <f t="shared" si="33"/>
        <v>3</v>
      </c>
      <c r="AV36" s="59" t="str">
        <f>MID(Лист1!$B$34,16,1)</f>
        <v>0</v>
      </c>
      <c r="AW36" s="62" t="str">
        <f t="shared" si="47"/>
        <v>0</v>
      </c>
      <c r="AX36" s="44" t="str">
        <f t="shared" si="48"/>
        <v>Зенит - Базель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УДАФФ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Химик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Анастасия</v>
      </c>
      <c r="C47" s="128"/>
      <c r="D47" s="128"/>
      <c r="E47" s="129"/>
      <c r="F47" s="209" t="str">
        <f>Лист1!A49</f>
        <v>darsal17</v>
      </c>
      <c r="G47" s="210"/>
      <c r="H47" s="210"/>
      <c r="I47" s="211"/>
      <c r="J47" s="127" t="str">
        <f>Лист1!A43</f>
        <v>Геолог</v>
      </c>
      <c r="K47" s="128"/>
      <c r="L47" s="128"/>
      <c r="M47" s="129"/>
      <c r="N47" s="209" t="str">
        <f>Лист1!A50</f>
        <v>Black_Baron</v>
      </c>
      <c r="O47" s="210"/>
      <c r="P47" s="210"/>
      <c r="Q47" s="211"/>
      <c r="R47" s="127" t="str">
        <f>Лист1!A44</f>
        <v>Игрок 15</v>
      </c>
      <c r="S47" s="128"/>
      <c r="T47" s="128"/>
      <c r="U47" s="129"/>
      <c r="V47" s="209" t="str">
        <f>Лист1!A51</f>
        <v>Батькович</v>
      </c>
      <c r="W47" s="210"/>
      <c r="X47" s="210"/>
      <c r="Y47" s="211"/>
      <c r="Z47" s="127" t="str">
        <f>Лист1!A45</f>
        <v>Игрок 16</v>
      </c>
      <c r="AA47" s="128"/>
      <c r="AB47" s="128"/>
      <c r="AC47" s="129"/>
      <c r="AD47" s="209" t="str">
        <f>Лист1!A52</f>
        <v>XaVi</v>
      </c>
      <c r="AE47" s="210"/>
      <c r="AF47" s="210"/>
      <c r="AG47" s="211"/>
      <c r="AH47" s="127" t="str">
        <f>Лист1!A46</f>
        <v>Игрок 17</v>
      </c>
      <c r="AI47" s="128"/>
      <c r="AJ47" s="128"/>
      <c r="AK47" s="129"/>
      <c r="AL47" s="209" t="str">
        <f>Лист1!A53</f>
        <v>Игрок 17</v>
      </c>
      <c r="AM47" s="210"/>
      <c r="AN47" s="210"/>
      <c r="AO47" s="211"/>
      <c r="AP47" s="127" t="str">
        <f>Лист1!A47</f>
        <v>Игрок 18</v>
      </c>
      <c r="AQ47" s="128"/>
      <c r="AR47" s="128"/>
      <c r="AS47" s="129"/>
      <c r="AT47" s="209" t="str">
        <f>Лист1!A54</f>
        <v>Игрок 18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2</v>
      </c>
      <c r="C49" s="66">
        <f>B49-D49</f>
        <v>1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2</v>
      </c>
      <c r="H49" s="76" t="str">
        <f>MID(Лист1!$B$49,2,1)</f>
        <v>0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1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2</v>
      </c>
      <c r="P49" s="76" t="str">
        <f>MID(Лист1!$B$50,2,1)</f>
        <v>0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>
        <f>MID(Лист1!$B$44,1,1)</f>
      </c>
      <c r="S49" s="66" t="e">
        <f aca="true" t="shared" si="54" ref="S49:S56">R49-T49</f>
        <v>#VALUE!</v>
      </c>
      <c r="T49" s="66">
        <f>MID(Лист1!$B$44,2,1)</f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2</v>
      </c>
      <c r="W49" s="76">
        <f aca="true" t="shared" si="55" ref="W49:W56">V49-X49</f>
        <v>1</v>
      </c>
      <c r="X49" s="76" t="str">
        <f>MID(Лист1!$B$51,2,1)</f>
        <v>1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>
        <f>MID(Лист1!$B$45,1,1)</f>
      </c>
      <c r="AA49" s="66" t="e">
        <f aca="true" t="shared" si="56" ref="AA49:AA56">Z49-AB49</f>
        <v>#VALUE!</v>
      </c>
      <c r="AB49" s="66">
        <f>MID(Лист1!$B$45,2,1)</f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2</v>
      </c>
      <c r="AE49" s="76">
        <f aca="true" t="shared" si="57" ref="AE49:AE56">AD49-AF49</f>
        <v>2</v>
      </c>
      <c r="AF49" s="76" t="str">
        <f>MID(Лист1!$B$52,2,1)</f>
        <v>0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>
        <f>MID(Лист1!$B$46,1,1)</f>
      </c>
      <c r="AI49" s="66" t="e">
        <f aca="true" t="shared" si="58" ref="AI49:AI56">AH49-AJ49</f>
        <v>#VALUE!</v>
      </c>
      <c r="AJ49" s="66">
        <f>MID(Лист1!$B$46,2,1)</f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Шальке-04 - Галатасарай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2</v>
      </c>
      <c r="C50" s="66">
        <f aca="true" t="shared" si="63" ref="C50:C55">B50-D50</f>
        <v>1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2</v>
      </c>
      <c r="G50" s="76">
        <f t="shared" si="52"/>
        <v>2</v>
      </c>
      <c r="H50" s="76" t="str">
        <f>MID(Лист1!$B$49,4,1)</f>
        <v>0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3</v>
      </c>
      <c r="K50" s="66">
        <f aca="true" t="shared" si="66" ref="K50:K55">J50-L50</f>
        <v>2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2</v>
      </c>
      <c r="O50" s="76">
        <f t="shared" si="53"/>
        <v>2</v>
      </c>
      <c r="P50" s="76" t="str">
        <f>MID(Лист1!$B$50,4,1)</f>
        <v>0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>
        <f>MID(Лист1!$B$44,3,1)</f>
      </c>
      <c r="S50" s="66" t="e">
        <f t="shared" si="54"/>
        <v>#VALUE!</v>
      </c>
      <c r="T50" s="66">
        <f>MID(Лист1!$B$44,4,1)</f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3</v>
      </c>
      <c r="W50" s="76">
        <f t="shared" si="55"/>
        <v>2</v>
      </c>
      <c r="X50" s="76" t="str">
        <f>MID(Лист1!$B$51,4,1)</f>
        <v>1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>
        <f>MID(Лист1!$B$45,3,1)</f>
      </c>
      <c r="AA50" s="66" t="e">
        <f t="shared" si="56"/>
        <v>#VALUE!</v>
      </c>
      <c r="AB50" s="66">
        <f>MID(Лист1!$B$45,4,1)</f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3</v>
      </c>
      <c r="AE50" s="76">
        <f t="shared" si="57"/>
        <v>3</v>
      </c>
      <c r="AF50" s="76" t="str">
        <f>MID(Лист1!$B$52,4,1)</f>
        <v>0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>
        <f>MID(Лист1!$B$46,3,1)</f>
      </c>
      <c r="AI50" s="66" t="e">
        <f t="shared" si="58"/>
        <v>#VALUE!</v>
      </c>
      <c r="AJ50" s="66">
        <f>MID(Лист1!$B$46,4,1)</f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Барселона - Милан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2</v>
      </c>
      <c r="D51" s="66" t="str">
        <f>MID(Лист1!$B$42,6,1)</f>
        <v>0</v>
      </c>
      <c r="E51" s="67" t="str">
        <f t="shared" si="64"/>
        <v>0</v>
      </c>
      <c r="F51" s="75" t="str">
        <f>MID(Лист1!$B$49,5,1)</f>
        <v>2</v>
      </c>
      <c r="G51" s="76">
        <f t="shared" si="52"/>
        <v>2</v>
      </c>
      <c r="H51" s="76" t="str">
        <f>MID(Лист1!$B$49,6,1)</f>
        <v>0</v>
      </c>
      <c r="I51" s="77" t="str">
        <f t="shared" si="65"/>
        <v>0</v>
      </c>
      <c r="J51" s="65" t="str">
        <f>MID(Лист1!$B$43,5,1)</f>
        <v>2</v>
      </c>
      <c r="K51" s="66">
        <f t="shared" si="66"/>
        <v>2</v>
      </c>
      <c r="L51" s="66" t="str">
        <f>MID(Лист1!$B$43,6,1)</f>
        <v>0</v>
      </c>
      <c r="M51" s="103" t="str">
        <f t="shared" si="67"/>
        <v>0</v>
      </c>
      <c r="N51" s="75" t="str">
        <f>MID(Лист1!$B$50,5,1)</f>
        <v>2</v>
      </c>
      <c r="O51" s="76">
        <f t="shared" si="53"/>
        <v>2</v>
      </c>
      <c r="P51" s="76" t="str">
        <f>MID(Лист1!$B$50,6,1)</f>
        <v>0</v>
      </c>
      <c r="Q51" s="77" t="str">
        <f t="shared" si="68"/>
        <v>0</v>
      </c>
      <c r="R51" s="65">
        <f>MID(Лист1!$B$44,5,1)</f>
      </c>
      <c r="S51" s="66" t="e">
        <f t="shared" si="54"/>
        <v>#VALUE!</v>
      </c>
      <c r="T51" s="66">
        <f>MID(Лист1!$B$44,6,1)</f>
      </c>
      <c r="U51" s="67" t="str">
        <f t="shared" si="69"/>
        <v>0</v>
      </c>
      <c r="V51" s="75" t="str">
        <f>MID(Лист1!$B$51,5,1)</f>
        <v>3</v>
      </c>
      <c r="W51" s="76">
        <f t="shared" si="55"/>
        <v>3</v>
      </c>
      <c r="X51" s="76" t="str">
        <f>MID(Лист1!$B$51,6,1)</f>
        <v>0</v>
      </c>
      <c r="Y51" s="77" t="str">
        <f t="shared" si="70"/>
        <v>0</v>
      </c>
      <c r="Z51" s="65">
        <f>MID(Лист1!$B$45,5,1)</f>
      </c>
      <c r="AA51" s="66" t="e">
        <f t="shared" si="56"/>
        <v>#VALUE!</v>
      </c>
      <c r="AB51" s="66">
        <f>MID(Лист1!$B$45,6,1)</f>
      </c>
      <c r="AC51" s="67" t="str">
        <f t="shared" si="71"/>
        <v>0</v>
      </c>
      <c r="AD51" s="75" t="str">
        <f>MID(Лист1!$B$52,5,1)</f>
        <v>2</v>
      </c>
      <c r="AE51" s="76">
        <f t="shared" si="57"/>
        <v>1</v>
      </c>
      <c r="AF51" s="76" t="str">
        <f>MID(Лист1!$B$52,6,1)</f>
        <v>1</v>
      </c>
      <c r="AG51" s="77" t="str">
        <f t="shared" si="72"/>
        <v>0</v>
      </c>
      <c r="AH51" s="65">
        <f>MID(Лист1!$B$46,5,1)</f>
      </c>
      <c r="AI51" s="66" t="e">
        <f t="shared" si="58"/>
        <v>#VALUE!</v>
      </c>
      <c r="AJ51" s="66">
        <f>MID(Лист1!$B$46,6,1)</f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Бавария - Арсенал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0</v>
      </c>
      <c r="D52" s="66" t="str">
        <f>MID(Лист1!$B$42,8,1)</f>
        <v>1</v>
      </c>
      <c r="E52" s="67" t="str">
        <f t="shared" si="64"/>
        <v>0</v>
      </c>
      <c r="F52" s="75" t="str">
        <f>MID(Лист1!$B$49,7,1)</f>
        <v>1</v>
      </c>
      <c r="G52" s="76">
        <f t="shared" si="52"/>
        <v>1</v>
      </c>
      <c r="H52" s="76" t="str">
        <f>MID(Лист1!$B$49,8,1)</f>
        <v>0</v>
      </c>
      <c r="I52" s="77" t="str">
        <f t="shared" si="65"/>
        <v>0</v>
      </c>
      <c r="J52" s="65" t="str">
        <f>MID(Лист1!$B$43,7,1)</f>
        <v>2</v>
      </c>
      <c r="K52" s="66">
        <f t="shared" si="66"/>
        <v>1</v>
      </c>
      <c r="L52" s="66" t="str">
        <f>MID(Лист1!$B$43,8,1)</f>
        <v>1</v>
      </c>
      <c r="M52" s="103" t="str">
        <f t="shared" si="67"/>
        <v>0</v>
      </c>
      <c r="N52" s="75" t="str">
        <f>MID(Лист1!$B$50,7,1)</f>
        <v>2</v>
      </c>
      <c r="O52" s="76">
        <f t="shared" si="53"/>
        <v>1</v>
      </c>
      <c r="P52" s="76" t="str">
        <f>MID(Лист1!$B$50,8,1)</f>
        <v>1</v>
      </c>
      <c r="Q52" s="77" t="str">
        <f t="shared" si="68"/>
        <v>0</v>
      </c>
      <c r="R52" s="65">
        <f>MID(Лист1!$B$44,7,1)</f>
      </c>
      <c r="S52" s="66" t="e">
        <f t="shared" si="54"/>
        <v>#VALUE!</v>
      </c>
      <c r="T52" s="66">
        <f>MID(Лист1!$B$44,8,1)</f>
      </c>
      <c r="U52" s="67" t="str">
        <f t="shared" si="69"/>
        <v>0</v>
      </c>
      <c r="V52" s="75" t="str">
        <f>MID(Лист1!$B$51,7,1)</f>
        <v>2</v>
      </c>
      <c r="W52" s="76">
        <f t="shared" si="55"/>
        <v>2</v>
      </c>
      <c r="X52" s="76" t="str">
        <f>MID(Лист1!$B$51,8,1)</f>
        <v>0</v>
      </c>
      <c r="Y52" s="77" t="str">
        <f t="shared" si="70"/>
        <v>0</v>
      </c>
      <c r="Z52" s="65">
        <f>MID(Лист1!$B$45,7,1)</f>
      </c>
      <c r="AA52" s="66" t="e">
        <f t="shared" si="56"/>
        <v>#VALUE!</v>
      </c>
      <c r="AB52" s="66">
        <f>MID(Лист1!$B$45,8,1)</f>
      </c>
      <c r="AC52" s="67" t="str">
        <f t="shared" si="71"/>
        <v>0</v>
      </c>
      <c r="AD52" s="75" t="str">
        <f>MID(Лист1!$B$52,7,1)</f>
        <v>1</v>
      </c>
      <c r="AE52" s="76">
        <f t="shared" si="57"/>
        <v>0</v>
      </c>
      <c r="AF52" s="76" t="str">
        <f>MID(Лист1!$B$52,8,1)</f>
        <v>1</v>
      </c>
      <c r="AG52" s="77" t="str">
        <f t="shared" si="72"/>
        <v>0</v>
      </c>
      <c r="AH52" s="65">
        <f>MID(Лист1!$B$46,7,1)</f>
      </c>
      <c r="AI52" s="66" t="e">
        <f t="shared" si="58"/>
        <v>#VALUE!</v>
      </c>
      <c r="AJ52" s="66">
        <f>MID(Лист1!$B$46,8,1)</f>
      </c>
      <c r="AK52" s="67" t="str">
        <f t="shared" si="73"/>
        <v>0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str">
        <f t="shared" si="74"/>
        <v>0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Малага - Порту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0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2</v>
      </c>
      <c r="G53" s="76">
        <f t="shared" si="52"/>
        <v>1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1</v>
      </c>
      <c r="K53" s="66">
        <f t="shared" si="66"/>
        <v>0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1</v>
      </c>
      <c r="O53" s="76">
        <f t="shared" si="53"/>
        <v>0</v>
      </c>
      <c r="P53" s="76" t="str">
        <f>MID(Лист1!$B$50,10,1)</f>
        <v>1</v>
      </c>
      <c r="Q53" s="77" t="str">
        <f t="shared" si="68"/>
        <v>0</v>
      </c>
      <c r="R53" s="65">
        <f>MID(Лист1!$B$44,9,1)</f>
      </c>
      <c r="S53" s="66" t="e">
        <f t="shared" si="54"/>
        <v>#VALUE!</v>
      </c>
      <c r="T53" s="66">
        <f>MID(Лист1!$B$44,10,1)</f>
      </c>
      <c r="U53" s="67" t="str">
        <f t="shared" si="69"/>
        <v>0</v>
      </c>
      <c r="V53" s="75" t="str">
        <f>MID(Лист1!$B$51,9,1)</f>
        <v>1</v>
      </c>
      <c r="W53" s="76">
        <f t="shared" si="55"/>
        <v>0</v>
      </c>
      <c r="X53" s="76" t="str">
        <f>MID(Лист1!$B$51,10,1)</f>
        <v>1</v>
      </c>
      <c r="Y53" s="77" t="str">
        <f t="shared" si="70"/>
        <v>0</v>
      </c>
      <c r="Z53" s="65">
        <f>MID(Лист1!$B$45,9,1)</f>
      </c>
      <c r="AA53" s="66" t="e">
        <f t="shared" si="56"/>
        <v>#VALUE!</v>
      </c>
      <c r="AB53" s="66">
        <f>MID(Лист1!$B$45,10,1)</f>
      </c>
      <c r="AC53" s="67" t="str">
        <f t="shared" si="71"/>
        <v>0</v>
      </c>
      <c r="AD53" s="75" t="str">
        <f>MID(Лист1!$B$52,9,1)</f>
        <v>3</v>
      </c>
      <c r="AE53" s="76">
        <f t="shared" si="57"/>
        <v>2</v>
      </c>
      <c r="AF53" s="76" t="str">
        <f>MID(Лист1!$B$52,10,1)</f>
        <v>1</v>
      </c>
      <c r="AG53" s="77" t="str">
        <f t="shared" si="72"/>
        <v>0</v>
      </c>
      <c r="AH53" s="65">
        <f>MID(Лист1!$B$46,9,1)</f>
      </c>
      <c r="AI53" s="66" t="e">
        <f t="shared" si="58"/>
        <v>#VALUE!</v>
      </c>
      <c r="AJ53" s="66">
        <f>MID(Лист1!$B$46,10,1)</f>
      </c>
      <c r="AK53" s="67" t="str">
        <f t="shared" si="73"/>
        <v>0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str">
        <f t="shared" si="74"/>
        <v>0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Ньюкасл - Анжи 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2</v>
      </c>
      <c r="C54" s="66">
        <f t="shared" si="63"/>
        <v>1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0</v>
      </c>
      <c r="G54" s="76">
        <f t="shared" si="52"/>
        <v>-1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2</v>
      </c>
      <c r="K54" s="66">
        <f t="shared" si="66"/>
        <v>1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2</v>
      </c>
      <c r="O54" s="76">
        <f t="shared" si="53"/>
        <v>1</v>
      </c>
      <c r="P54" s="76" t="str">
        <f>MID(Лист1!$B$50,12,1)</f>
        <v>1</v>
      </c>
      <c r="Q54" s="77" t="str">
        <f t="shared" si="68"/>
        <v>0</v>
      </c>
      <c r="R54" s="65">
        <f>MID(Лист1!$B$44,11,1)</f>
      </c>
      <c r="S54" s="66" t="e">
        <f t="shared" si="54"/>
        <v>#VALUE!</v>
      </c>
      <c r="T54" s="66">
        <f>MID(Лист1!$B$44,12,1)</f>
      </c>
      <c r="U54" s="67" t="str">
        <f t="shared" si="69"/>
        <v>0</v>
      </c>
      <c r="V54" s="75" t="str">
        <f>MID(Лист1!$B$51,11,1)</f>
        <v>2</v>
      </c>
      <c r="W54" s="76">
        <f t="shared" si="55"/>
        <v>1</v>
      </c>
      <c r="X54" s="76" t="str">
        <f>MID(Лист1!$B$51,12,1)</f>
        <v>1</v>
      </c>
      <c r="Y54" s="77" t="str">
        <f t="shared" si="70"/>
        <v>0</v>
      </c>
      <c r="Z54" s="65">
        <f>MID(Лист1!$B$45,11,1)</f>
      </c>
      <c r="AA54" s="66" t="e">
        <f t="shared" si="56"/>
        <v>#VALUE!</v>
      </c>
      <c r="AB54" s="66">
        <f>MID(Лист1!$B$45,12,1)</f>
      </c>
      <c r="AC54" s="67" t="str">
        <f t="shared" si="71"/>
        <v>0</v>
      </c>
      <c r="AD54" s="75" t="str">
        <f>MID(Лист1!$B$52,11,1)</f>
        <v>3</v>
      </c>
      <c r="AE54" s="76">
        <f t="shared" si="57"/>
        <v>2</v>
      </c>
      <c r="AF54" s="76" t="str">
        <f>MID(Лист1!$B$52,12,1)</f>
        <v>1</v>
      </c>
      <c r="AG54" s="77" t="str">
        <f t="shared" si="72"/>
        <v>0</v>
      </c>
      <c r="AH54" s="65">
        <f>MID(Лист1!$B$46,11,1)</f>
      </c>
      <c r="AI54" s="66" t="e">
        <f t="shared" si="58"/>
        <v>#VALUE!</v>
      </c>
      <c r="AJ54" s="66">
        <f>MID(Лист1!$B$46,12,1)</f>
      </c>
      <c r="AK54" s="67" t="str">
        <f t="shared" si="73"/>
        <v>0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str">
        <f t="shared" si="74"/>
        <v>0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Интер - Тоттенхэм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1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1</v>
      </c>
      <c r="G55" s="76">
        <f t="shared" si="52"/>
        <v>1</v>
      </c>
      <c r="H55" s="76" t="str">
        <f>MID(Лист1!$B$49,14,1)</f>
        <v>0</v>
      </c>
      <c r="I55" s="77" t="str">
        <f t="shared" si="65"/>
        <v>0</v>
      </c>
      <c r="J55" s="65" t="str">
        <f>MID(Лист1!$B$43,13,1)</f>
        <v>1</v>
      </c>
      <c r="K55" s="66">
        <f t="shared" si="66"/>
        <v>1</v>
      </c>
      <c r="L55" s="66" t="str">
        <f>MID(Лист1!$B$43,14,1)</f>
        <v>0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1</v>
      </c>
      <c r="P55" s="76" t="str">
        <f>MID(Лист1!$B$50,14,1)</f>
        <v>0</v>
      </c>
      <c r="Q55" s="77" t="str">
        <f t="shared" si="68"/>
        <v>0</v>
      </c>
      <c r="R55" s="65">
        <f>MID(Лист1!$B$44,13,1)</f>
      </c>
      <c r="S55" s="66" t="e">
        <f t="shared" si="54"/>
        <v>#VALUE!</v>
      </c>
      <c r="T55" s="66">
        <f>MID(Лист1!$B$44,14,1)</f>
      </c>
      <c r="U55" s="67" t="str">
        <f t="shared" si="69"/>
        <v>0</v>
      </c>
      <c r="V55" s="75" t="str">
        <f>MID(Лист1!$B$51,13,1)</f>
        <v>2</v>
      </c>
      <c r="W55" s="76">
        <f t="shared" si="55"/>
        <v>2</v>
      </c>
      <c r="X55" s="76" t="str">
        <f>MID(Лист1!$B$51,14,1)</f>
        <v>0</v>
      </c>
      <c r="Y55" s="77" t="str">
        <f t="shared" si="70"/>
        <v>0</v>
      </c>
      <c r="Z55" s="65">
        <f>MID(Лист1!$B$45,13,1)</f>
      </c>
      <c r="AA55" s="66" t="e">
        <f t="shared" si="56"/>
        <v>#VALUE!</v>
      </c>
      <c r="AB55" s="66">
        <f>MID(Лист1!$B$45,14,1)</f>
      </c>
      <c r="AC55" s="67" t="str">
        <f t="shared" si="71"/>
        <v>0</v>
      </c>
      <c r="AD55" s="75" t="str">
        <f>MID(Лист1!$B$52,13,1)</f>
        <v>1</v>
      </c>
      <c r="AE55" s="76">
        <f t="shared" si="57"/>
        <v>1</v>
      </c>
      <c r="AF55" s="76" t="str">
        <f>MID(Лист1!$B$52,14,1)</f>
        <v>0</v>
      </c>
      <c r="AG55" s="77" t="str">
        <f t="shared" si="72"/>
        <v>0</v>
      </c>
      <c r="AH55" s="65">
        <f>MID(Лист1!$B$46,13,1)</f>
      </c>
      <c r="AI55" s="66" t="e">
        <f t="shared" si="58"/>
        <v>#VALUE!</v>
      </c>
      <c r="AJ55" s="66">
        <f>MID(Лист1!$B$46,14,1)</f>
      </c>
      <c r="AK55" s="67" t="str">
        <f t="shared" si="73"/>
        <v>0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str">
        <f t="shared" si="74"/>
        <v>0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Рубин -  Леванте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2</v>
      </c>
      <c r="C56" s="66">
        <f>B56-D56</f>
        <v>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2</v>
      </c>
      <c r="G56" s="76">
        <f t="shared" si="52"/>
        <v>2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2</v>
      </c>
      <c r="O56" s="76">
        <f t="shared" si="53"/>
        <v>2</v>
      </c>
      <c r="P56" s="76" t="str">
        <f>MID(Лист1!$B$50,16,1)</f>
        <v>0</v>
      </c>
      <c r="Q56" s="77" t="str">
        <f t="shared" si="68"/>
        <v>0</v>
      </c>
      <c r="R56" s="65">
        <f>MID(Лист1!$B$44,15,1)</f>
      </c>
      <c r="S56" s="66" t="e">
        <f t="shared" si="54"/>
        <v>#VALUE!</v>
      </c>
      <c r="T56" s="66">
        <f>MID(Лист1!$B$44,16,1)</f>
      </c>
      <c r="U56" s="67" t="str">
        <f t="shared" si="69"/>
        <v>0</v>
      </c>
      <c r="V56" s="75" t="str">
        <f>MID(Лист1!$B$51,15,1)</f>
        <v>3</v>
      </c>
      <c r="W56" s="76">
        <f t="shared" si="55"/>
        <v>3</v>
      </c>
      <c r="X56" s="76" t="str">
        <f>MID(Лист1!$B$51,16,1)</f>
        <v>0</v>
      </c>
      <c r="Y56" s="77" t="str">
        <f t="shared" si="70"/>
        <v>0</v>
      </c>
      <c r="Z56" s="65">
        <f>MID(Лист1!$B$45,15,1)</f>
      </c>
      <c r="AA56" s="66" t="e">
        <f t="shared" si="56"/>
        <v>#VALUE!</v>
      </c>
      <c r="AB56" s="66">
        <f>MID(Лист1!$B$45,16,1)</f>
      </c>
      <c r="AC56" s="67" t="str">
        <f t="shared" si="71"/>
        <v>0</v>
      </c>
      <c r="AD56" s="75" t="str">
        <f>MID(Лист1!$B$52,15,1)</f>
        <v>0</v>
      </c>
      <c r="AE56" s="76">
        <f t="shared" si="57"/>
        <v>0</v>
      </c>
      <c r="AF56" s="76" t="str">
        <f>MID(Лист1!$B$52,16,1)</f>
        <v>0</v>
      </c>
      <c r="AG56" s="77" t="str">
        <f t="shared" si="72"/>
        <v>0</v>
      </c>
      <c r="AH56" s="65">
        <f>MID(Лист1!$B$46,15,1)</f>
      </c>
      <c r="AI56" s="66" t="e">
        <f t="shared" si="58"/>
        <v>#VALUE!</v>
      </c>
      <c r="AJ56" s="66">
        <f>MID(Лист1!$B$46,16,1)</f>
      </c>
      <c r="AK56" s="67" t="str">
        <f t="shared" si="73"/>
        <v>0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str">
        <f t="shared" si="74"/>
        <v>0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Зенит - Базель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Red Anfield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EXE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Denik</v>
      </c>
      <c r="C67" s="188"/>
      <c r="D67" s="188"/>
      <c r="E67" s="189"/>
      <c r="F67" s="190" t="str">
        <f>Лист1!A69</f>
        <v>joker138</v>
      </c>
      <c r="G67" s="191"/>
      <c r="H67" s="191"/>
      <c r="I67" s="192"/>
      <c r="J67" s="187" t="str">
        <f>Лист1!A63</f>
        <v>Юрий</v>
      </c>
      <c r="K67" s="188"/>
      <c r="L67" s="188"/>
      <c r="M67" s="189"/>
      <c r="N67" s="190" t="str">
        <f>Лист1!A70</f>
        <v>Игрок 20</v>
      </c>
      <c r="O67" s="191"/>
      <c r="P67" s="191"/>
      <c r="Q67" s="192"/>
      <c r="R67" s="187" t="str">
        <f>Лист1!A64</f>
        <v>Lord_Fenix</v>
      </c>
      <c r="S67" s="188"/>
      <c r="T67" s="188"/>
      <c r="U67" s="189"/>
      <c r="V67" s="190" t="str">
        <f>Лист1!A71</f>
        <v>Игрок 21</v>
      </c>
      <c r="W67" s="191"/>
      <c r="X67" s="191"/>
      <c r="Y67" s="192"/>
      <c r="Z67" s="187" t="str">
        <f>Лист1!A65</f>
        <v>Diyar</v>
      </c>
      <c r="AA67" s="188"/>
      <c r="AB67" s="188"/>
      <c r="AC67" s="189"/>
      <c r="AD67" s="190" t="str">
        <f>Лист1!A72</f>
        <v>Игрок 22</v>
      </c>
      <c r="AE67" s="191"/>
      <c r="AF67" s="191"/>
      <c r="AG67" s="192"/>
      <c r="AH67" s="187" t="str">
        <f>Лист1!A66</f>
        <v>Лёха</v>
      </c>
      <c r="AI67" s="188"/>
      <c r="AJ67" s="188"/>
      <c r="AK67" s="189"/>
      <c r="AL67" s="190" t="str">
        <f>Лист1!A73</f>
        <v>Игрок 23</v>
      </c>
      <c r="AM67" s="191"/>
      <c r="AN67" s="191"/>
      <c r="AO67" s="192"/>
      <c r="AP67" s="187" t="str">
        <f>Лист1!A67</f>
        <v>cslam</v>
      </c>
      <c r="AQ67" s="188"/>
      <c r="AR67" s="188"/>
      <c r="AS67" s="189"/>
      <c r="AT67" s="190" t="str">
        <f>Лист1!A74</f>
        <v>Игрок 24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1</v>
      </c>
      <c r="C69" s="71">
        <f>B69-D69</f>
        <v>-1</v>
      </c>
      <c r="D69" s="71" t="str">
        <f>MID(Лист1!$B$62,2,1)</f>
        <v>2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2</v>
      </c>
      <c r="G69" s="88">
        <f aca="true" t="shared" si="80" ref="G69:G76">F69-H69</f>
        <v>1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1</v>
      </c>
      <c r="K69" s="71">
        <f>J69-L69</f>
        <v>1</v>
      </c>
      <c r="L69" s="71" t="str">
        <f>MID(Лист1!$B$63,2,1)</f>
        <v>0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>
        <f>MID(Лист1!$B$70,1,1)</f>
      </c>
      <c r="O69" s="88" t="e">
        <f aca="true" t="shared" si="81" ref="O69:O76">N69-P69</f>
        <v>#VALUE!</v>
      </c>
      <c r="P69" s="88">
        <f>MID(Лист1!$B$70,2,1)</f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2</v>
      </c>
      <c r="S69" s="71">
        <f aca="true" t="shared" si="82" ref="S69:S76">R69-T69</f>
        <v>1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>
        <f>MID(Лист1!$B$71,1,1)</f>
      </c>
      <c r="W69" s="88" t="e">
        <f aca="true" t="shared" si="83" ref="W69:W76">V69-X69</f>
        <v>#VALUE!</v>
      </c>
      <c r="X69" s="88">
        <f>MID(Лист1!$B$71,2,1)</f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1</v>
      </c>
      <c r="AA69" s="71">
        <f aca="true" t="shared" si="84" ref="AA69:AA76">Z69-AB69</f>
        <v>-1</v>
      </c>
      <c r="AB69" s="71" t="str">
        <f>MID(Лист1!$B$65,2,1)</f>
        <v>2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>
        <f>MID(Лист1!$B$72,1,1)</f>
      </c>
      <c r="AE69" s="88" t="e">
        <f aca="true" t="shared" si="85" ref="AE69:AE76">AD69-AF69</f>
        <v>#VALUE!</v>
      </c>
      <c r="AF69" s="88">
        <f>MID(Лист1!$B$72,2,1)</f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1</v>
      </c>
      <c r="AI69" s="71">
        <f aca="true" t="shared" si="86" ref="AI69:AI76">AH69-AJ69</f>
        <v>0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>
        <f>MID(Лист1!$B$73,1,1)</f>
      </c>
      <c r="AM69" s="88" t="e">
        <f aca="true" t="shared" si="87" ref="AM69:AM76">AL69-AN69</f>
        <v>#VALUE!</v>
      </c>
      <c r="AN69" s="88">
        <f>MID(Лист1!$B$73,2,1)</f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 t="str">
        <f>MID(Лист1!$B$67,1,1)</f>
        <v>1</v>
      </c>
      <c r="AQ69" s="71">
        <f aca="true" t="shared" si="88" ref="AQ69:AQ76">AP69-AR69</f>
        <v>-1</v>
      </c>
      <c r="AR69" s="71" t="str">
        <f>MID(Лист1!$B$67,2,1)</f>
        <v>2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Шальке-04 - Галатасарай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2</v>
      </c>
      <c r="G70" s="88">
        <f t="shared" si="80"/>
        <v>1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1</v>
      </c>
      <c r="K70" s="71">
        <f aca="true" t="shared" si="94" ref="K70:K75">J70-L70</f>
        <v>-1</v>
      </c>
      <c r="L70" s="71" t="str">
        <f>MID(Лист1!$B$63,4,1)</f>
        <v>2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>
        <f>MID(Лист1!$B$70,3,1)</f>
      </c>
      <c r="O70" s="88" t="e">
        <f t="shared" si="81"/>
        <v>#VALUE!</v>
      </c>
      <c r="P70" s="88">
        <f>MID(Лист1!$B$70,4,1)</f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1</v>
      </c>
      <c r="T70" s="71" t="str">
        <f>MID(Лист1!$B$64,4,1)</f>
        <v>0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>
        <f>MID(Лист1!$B$71,3,1)</f>
      </c>
      <c r="W70" s="88" t="e">
        <f t="shared" si="83"/>
        <v>#VALUE!</v>
      </c>
      <c r="X70" s="88">
        <f>MID(Лист1!$B$71,4,1)</f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3</v>
      </c>
      <c r="AA70" s="71">
        <f t="shared" si="84"/>
        <v>2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>
        <f>MID(Лист1!$B$72,3,1)</f>
      </c>
      <c r="AE70" s="88" t="e">
        <f t="shared" si="85"/>
        <v>#VALUE!</v>
      </c>
      <c r="AF70" s="88">
        <f>MID(Лист1!$B$72,4,1)</f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2</v>
      </c>
      <c r="AI70" s="71">
        <f t="shared" si="86"/>
        <v>2</v>
      </c>
      <c r="AJ70" s="71" t="str">
        <f>MID(Лист1!$B$66,4,1)</f>
        <v>0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>
        <f>MID(Лист1!$B$73,3,1)</f>
      </c>
      <c r="AM70" s="88" t="e">
        <f t="shared" si="87"/>
        <v>#VALUE!</v>
      </c>
      <c r="AN70" s="88">
        <f>MID(Лист1!$B$73,4,1)</f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4</v>
      </c>
      <c r="AQ70" s="71">
        <f t="shared" si="88"/>
        <v>3</v>
      </c>
      <c r="AR70" s="71" t="str">
        <f>MID(Лист1!$B$67,4,1)</f>
        <v>1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Барселона - Милан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3</v>
      </c>
      <c r="C71" s="71">
        <f t="shared" si="91"/>
        <v>2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3</v>
      </c>
      <c r="G71" s="88">
        <f t="shared" si="80"/>
        <v>2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2</v>
      </c>
      <c r="K71" s="71">
        <f t="shared" si="94"/>
        <v>2</v>
      </c>
      <c r="L71" s="71" t="str">
        <f>MID(Лист1!$B$63,6,1)</f>
        <v>0</v>
      </c>
      <c r="M71" s="72" t="str">
        <f t="shared" si="95"/>
        <v>0</v>
      </c>
      <c r="N71" s="87">
        <f>MID(Лист1!$B$70,5,1)</f>
      </c>
      <c r="O71" s="88" t="e">
        <f t="shared" si="81"/>
        <v>#VALUE!</v>
      </c>
      <c r="P71" s="88">
        <f>MID(Лист1!$B$70,6,1)</f>
      </c>
      <c r="Q71" s="91" t="str">
        <f t="shared" si="96"/>
        <v>0</v>
      </c>
      <c r="R71" s="70" t="str">
        <f>MID(Лист1!$B$64,5,1)</f>
        <v>2</v>
      </c>
      <c r="S71" s="71">
        <f t="shared" si="82"/>
        <v>2</v>
      </c>
      <c r="T71" s="71" t="str">
        <f>MID(Лист1!$B$64,6,1)</f>
        <v>0</v>
      </c>
      <c r="U71" s="72" t="str">
        <f t="shared" si="97"/>
        <v>0</v>
      </c>
      <c r="V71" s="87">
        <f>MID(Лист1!$B$71,5,1)</f>
      </c>
      <c r="W71" s="88" t="e">
        <f t="shared" si="83"/>
        <v>#VALUE!</v>
      </c>
      <c r="X71" s="88">
        <f>MID(Лист1!$B$71,6,1)</f>
      </c>
      <c r="Y71" s="91" t="str">
        <f t="shared" si="98"/>
        <v>0</v>
      </c>
      <c r="Z71" s="70" t="str">
        <f>MID(Лист1!$B$65,5,1)</f>
        <v>2</v>
      </c>
      <c r="AA71" s="71">
        <f t="shared" si="84"/>
        <v>0</v>
      </c>
      <c r="AB71" s="71" t="str">
        <f>MID(Лист1!$B$65,6,1)</f>
        <v>2</v>
      </c>
      <c r="AC71" s="72" t="str">
        <f t="shared" si="99"/>
        <v>0</v>
      </c>
      <c r="AD71" s="87">
        <f>MID(Лист1!$B$72,5,1)</f>
      </c>
      <c r="AE71" s="88" t="e">
        <f t="shared" si="85"/>
        <v>#VALUE!</v>
      </c>
      <c r="AF71" s="88">
        <f>MID(Лист1!$B$72,6,1)</f>
      </c>
      <c r="AG71" s="91" t="str">
        <f t="shared" si="100"/>
        <v>0</v>
      </c>
      <c r="AH71" s="70" t="str">
        <f>MID(Лист1!$B$66,5,1)</f>
        <v>3</v>
      </c>
      <c r="AI71" s="71">
        <f t="shared" si="86"/>
        <v>2</v>
      </c>
      <c r="AJ71" s="71" t="str">
        <f>MID(Лист1!$B$66,6,1)</f>
        <v>1</v>
      </c>
      <c r="AK71" s="72" t="str">
        <f t="shared" si="101"/>
        <v>0</v>
      </c>
      <c r="AL71" s="87">
        <f>MID(Лист1!$B$73,5,1)</f>
      </c>
      <c r="AM71" s="88" t="e">
        <f t="shared" si="87"/>
        <v>#VALUE!</v>
      </c>
      <c r="AN71" s="88">
        <f>MID(Лист1!$B$73,6,1)</f>
      </c>
      <c r="AO71" s="91" t="str">
        <f t="shared" si="102"/>
        <v>0</v>
      </c>
      <c r="AP71" s="70" t="str">
        <f>MID(Лист1!$B$67,5,1)</f>
        <v>1</v>
      </c>
      <c r="AQ71" s="71">
        <f t="shared" si="88"/>
        <v>0</v>
      </c>
      <c r="AR71" s="71" t="str">
        <f>MID(Лист1!$B$67,6,1)</f>
        <v>1</v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Бавария - Арсенал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2</v>
      </c>
      <c r="C72" s="71">
        <f t="shared" si="91"/>
        <v>1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0</v>
      </c>
      <c r="G72" s="88">
        <f t="shared" si="80"/>
        <v>-1</v>
      </c>
      <c r="H72" s="88" t="str">
        <f>MID(Лист1!$B$69,8,1)</f>
        <v>1</v>
      </c>
      <c r="I72" s="89" t="str">
        <f t="shared" si="93"/>
        <v>0</v>
      </c>
      <c r="J72" s="70" t="str">
        <f>MID(Лист1!$B$63,7,1)</f>
        <v>1</v>
      </c>
      <c r="K72" s="71">
        <f t="shared" si="94"/>
        <v>1</v>
      </c>
      <c r="L72" s="71" t="str">
        <f>MID(Лист1!$B$63,8,1)</f>
        <v>0</v>
      </c>
      <c r="M72" s="72" t="str">
        <f t="shared" si="95"/>
        <v>0</v>
      </c>
      <c r="N72" s="87">
        <f>MID(Лист1!$B$70,7,1)</f>
      </c>
      <c r="O72" s="88" t="e">
        <f t="shared" si="81"/>
        <v>#VALUE!</v>
      </c>
      <c r="P72" s="88">
        <f>MID(Лист1!$B$70,8,1)</f>
      </c>
      <c r="Q72" s="91" t="str">
        <f t="shared" si="96"/>
        <v>0</v>
      </c>
      <c r="R72" s="70" t="str">
        <f>MID(Лист1!$B$64,7,1)</f>
        <v>1</v>
      </c>
      <c r="S72" s="71">
        <f t="shared" si="82"/>
        <v>1</v>
      </c>
      <c r="T72" s="71" t="str">
        <f>MID(Лист1!$B$64,8,1)</f>
        <v>0</v>
      </c>
      <c r="U72" s="72" t="str">
        <f t="shared" si="97"/>
        <v>0</v>
      </c>
      <c r="V72" s="87">
        <f>MID(Лист1!$B$71,7,1)</f>
      </c>
      <c r="W72" s="88" t="e">
        <f t="shared" si="83"/>
        <v>#VALUE!</v>
      </c>
      <c r="X72" s="88">
        <f>MID(Лист1!$B$71,8,1)</f>
      </c>
      <c r="Y72" s="91" t="str">
        <f t="shared" si="98"/>
        <v>0</v>
      </c>
      <c r="Z72" s="70" t="str">
        <f>MID(Лист1!$B$65,7,1)</f>
        <v>2</v>
      </c>
      <c r="AA72" s="71">
        <f t="shared" si="84"/>
        <v>2</v>
      </c>
      <c r="AB72" s="71" t="str">
        <f>MID(Лист1!$B$65,8,1)</f>
        <v>0</v>
      </c>
      <c r="AC72" s="72" t="str">
        <f t="shared" si="99"/>
        <v>0</v>
      </c>
      <c r="AD72" s="87">
        <f>MID(Лист1!$B$72,7,1)</f>
      </c>
      <c r="AE72" s="88" t="e">
        <f t="shared" si="85"/>
        <v>#VALUE!</v>
      </c>
      <c r="AF72" s="88">
        <f>MID(Лист1!$B$72,8,1)</f>
      </c>
      <c r="AG72" s="91" t="str">
        <f t="shared" si="100"/>
        <v>0</v>
      </c>
      <c r="AH72" s="70" t="str">
        <f>MID(Лист1!$B$66,7,1)</f>
        <v>0</v>
      </c>
      <c r="AI72" s="71">
        <f t="shared" si="86"/>
        <v>-1</v>
      </c>
      <c r="AJ72" s="71" t="str">
        <f>MID(Лист1!$B$66,8,1)</f>
        <v>1</v>
      </c>
      <c r="AK72" s="72" t="str">
        <f t="shared" si="101"/>
        <v>0</v>
      </c>
      <c r="AL72" s="87">
        <f>MID(Лист1!$B$73,7,1)</f>
      </c>
      <c r="AM72" s="88" t="e">
        <f t="shared" si="87"/>
        <v>#VALUE!</v>
      </c>
      <c r="AN72" s="88">
        <f>MID(Лист1!$B$73,8,1)</f>
      </c>
      <c r="AO72" s="91" t="str">
        <f t="shared" si="102"/>
        <v>0</v>
      </c>
      <c r="AP72" s="70" t="str">
        <f>MID(Лист1!$B$67,7,1)</f>
        <v>2</v>
      </c>
      <c r="AQ72" s="71">
        <f t="shared" si="88"/>
        <v>1</v>
      </c>
      <c r="AR72" s="71" t="str">
        <f>MID(Лист1!$B$67,8,1)</f>
        <v>1</v>
      </c>
      <c r="AS72" s="72" t="str">
        <f t="shared" si="103"/>
        <v>0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str">
        <f t="shared" si="104"/>
        <v>0</v>
      </c>
      <c r="AX72" s="44" t="str">
        <f t="shared" si="105"/>
        <v>Малага - Порту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1</v>
      </c>
      <c r="C73" s="71">
        <f t="shared" si="91"/>
        <v>1</v>
      </c>
      <c r="D73" s="71" t="str">
        <f>MID(Лист1!$B$62,10,1)</f>
        <v>0</v>
      </c>
      <c r="E73" s="72" t="str">
        <f t="shared" si="92"/>
        <v>0</v>
      </c>
      <c r="F73" s="87" t="str">
        <f>MID(Лист1!$B$69,9,1)</f>
        <v>1</v>
      </c>
      <c r="G73" s="88">
        <f t="shared" si="80"/>
        <v>-1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1</v>
      </c>
      <c r="K73" s="71">
        <f t="shared" si="94"/>
        <v>-1</v>
      </c>
      <c r="L73" s="71" t="str">
        <f>MID(Лист1!$B$63,10,1)</f>
        <v>2</v>
      </c>
      <c r="M73" s="72" t="str">
        <f t="shared" si="95"/>
        <v>0</v>
      </c>
      <c r="N73" s="87">
        <f>MID(Лист1!$B$70,9,1)</f>
      </c>
      <c r="O73" s="88" t="e">
        <f t="shared" si="81"/>
        <v>#VALUE!</v>
      </c>
      <c r="P73" s="88">
        <f>MID(Лист1!$B$70,10,1)</f>
      </c>
      <c r="Q73" s="91" t="str">
        <f t="shared" si="96"/>
        <v>0</v>
      </c>
      <c r="R73" s="70" t="str">
        <f>MID(Лист1!$B$64,9,1)</f>
        <v>1</v>
      </c>
      <c r="S73" s="71">
        <f t="shared" si="82"/>
        <v>-1</v>
      </c>
      <c r="T73" s="71" t="str">
        <f>MID(Лист1!$B$64,10,1)</f>
        <v>2</v>
      </c>
      <c r="U73" s="72" t="str">
        <f t="shared" si="97"/>
        <v>0</v>
      </c>
      <c r="V73" s="87">
        <f>MID(Лист1!$B$71,9,1)</f>
      </c>
      <c r="W73" s="88" t="e">
        <f t="shared" si="83"/>
        <v>#VALUE!</v>
      </c>
      <c r="X73" s="88">
        <f>MID(Лист1!$B$71,10,1)</f>
      </c>
      <c r="Y73" s="91" t="str">
        <f t="shared" si="98"/>
        <v>0</v>
      </c>
      <c r="Z73" s="70" t="str">
        <f>MID(Лист1!$B$65,9,1)</f>
        <v>1</v>
      </c>
      <c r="AA73" s="71">
        <f t="shared" si="84"/>
        <v>1</v>
      </c>
      <c r="AB73" s="71" t="str">
        <f>MID(Лист1!$B$65,10,1)</f>
        <v>0</v>
      </c>
      <c r="AC73" s="72" t="str">
        <f t="shared" si="99"/>
        <v>0</v>
      </c>
      <c r="AD73" s="87">
        <f>MID(Лист1!$B$72,9,1)</f>
      </c>
      <c r="AE73" s="88" t="e">
        <f t="shared" si="85"/>
        <v>#VALUE!</v>
      </c>
      <c r="AF73" s="88">
        <f>MID(Лист1!$B$72,10,1)</f>
      </c>
      <c r="AG73" s="91" t="str">
        <f t="shared" si="100"/>
        <v>0</v>
      </c>
      <c r="AH73" s="70" t="str">
        <f>MID(Лист1!$B$66,9,1)</f>
        <v>1</v>
      </c>
      <c r="AI73" s="71">
        <f t="shared" si="86"/>
        <v>1</v>
      </c>
      <c r="AJ73" s="71" t="str">
        <f>MID(Лист1!$B$66,10,1)</f>
        <v>0</v>
      </c>
      <c r="AK73" s="72" t="str">
        <f t="shared" si="101"/>
        <v>0</v>
      </c>
      <c r="AL73" s="87">
        <f>MID(Лист1!$B$73,9,1)</f>
      </c>
      <c r="AM73" s="88" t="e">
        <f t="shared" si="87"/>
        <v>#VALUE!</v>
      </c>
      <c r="AN73" s="88">
        <f>MID(Лист1!$B$73,10,1)</f>
      </c>
      <c r="AO73" s="91" t="str">
        <f t="shared" si="102"/>
        <v>0</v>
      </c>
      <c r="AP73" s="70" t="str">
        <f>MID(Лист1!$B$67,9,1)</f>
        <v>2</v>
      </c>
      <c r="AQ73" s="71">
        <f t="shared" si="88"/>
        <v>1</v>
      </c>
      <c r="AR73" s="71" t="str">
        <f>MID(Лист1!$B$67,10,1)</f>
        <v>1</v>
      </c>
      <c r="AS73" s="72" t="str">
        <f t="shared" si="103"/>
        <v>0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str">
        <f t="shared" si="104"/>
        <v>0</v>
      </c>
      <c r="AX73" s="44" t="str">
        <f t="shared" si="105"/>
        <v>Ньюкасл - Анжи 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0</v>
      </c>
      <c r="C74" s="71">
        <f t="shared" si="91"/>
        <v>-2</v>
      </c>
      <c r="D74" s="71" t="str">
        <f>MID(Лист1!$B$62,12,1)</f>
        <v>2</v>
      </c>
      <c r="E74" s="72" t="str">
        <f t="shared" si="92"/>
        <v>0</v>
      </c>
      <c r="F74" s="87" t="str">
        <f>MID(Лист1!$B$69,11,1)</f>
        <v>1</v>
      </c>
      <c r="G74" s="88">
        <f t="shared" si="80"/>
        <v>0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1</v>
      </c>
      <c r="K74" s="71">
        <f t="shared" si="94"/>
        <v>-1</v>
      </c>
      <c r="L74" s="71" t="str">
        <f>MID(Лист1!$B$63,12,1)</f>
        <v>2</v>
      </c>
      <c r="M74" s="72" t="str">
        <f t="shared" si="95"/>
        <v>0</v>
      </c>
      <c r="N74" s="87">
        <f>MID(Лист1!$B$70,11,1)</f>
      </c>
      <c r="O74" s="88" t="e">
        <f t="shared" si="81"/>
        <v>#VALUE!</v>
      </c>
      <c r="P74" s="88">
        <f>MID(Лист1!$B$70,12,1)</f>
      </c>
      <c r="Q74" s="91" t="str">
        <f t="shared" si="96"/>
        <v>0</v>
      </c>
      <c r="R74" s="70" t="str">
        <f>MID(Лист1!$B$64,11,1)</f>
        <v>1</v>
      </c>
      <c r="S74" s="71">
        <f t="shared" si="82"/>
        <v>-1</v>
      </c>
      <c r="T74" s="71" t="str">
        <f>MID(Лист1!$B$64,12,1)</f>
        <v>2</v>
      </c>
      <c r="U74" s="72" t="str">
        <f t="shared" si="97"/>
        <v>0</v>
      </c>
      <c r="V74" s="87">
        <f>MID(Лист1!$B$71,11,1)</f>
      </c>
      <c r="W74" s="88" t="e">
        <f t="shared" si="83"/>
        <v>#VALUE!</v>
      </c>
      <c r="X74" s="88">
        <f>MID(Лист1!$B$71,12,1)</f>
      </c>
      <c r="Y74" s="91" t="str">
        <f t="shared" si="98"/>
        <v>0</v>
      </c>
      <c r="Z74" s="70" t="str">
        <f>MID(Лист1!$B$65,11,1)</f>
        <v>1</v>
      </c>
      <c r="AA74" s="71">
        <f t="shared" si="84"/>
        <v>-1</v>
      </c>
      <c r="AB74" s="71" t="str">
        <f>MID(Лист1!$B$65,12,1)</f>
        <v>2</v>
      </c>
      <c r="AC74" s="72" t="str">
        <f t="shared" si="99"/>
        <v>0</v>
      </c>
      <c r="AD74" s="87">
        <f>MID(Лист1!$B$72,11,1)</f>
      </c>
      <c r="AE74" s="88" t="e">
        <f t="shared" si="85"/>
        <v>#VALUE!</v>
      </c>
      <c r="AF74" s="88">
        <f>MID(Лист1!$B$72,12,1)</f>
      </c>
      <c r="AG74" s="91" t="str">
        <f t="shared" si="100"/>
        <v>0</v>
      </c>
      <c r="AH74" s="70" t="str">
        <f>MID(Лист1!$B$66,11,1)</f>
        <v>0</v>
      </c>
      <c r="AI74" s="71">
        <f t="shared" si="86"/>
        <v>-3</v>
      </c>
      <c r="AJ74" s="71" t="str">
        <f>MID(Лист1!$B$66,12,1)</f>
        <v>3</v>
      </c>
      <c r="AK74" s="72" t="str">
        <f t="shared" si="101"/>
        <v>0</v>
      </c>
      <c r="AL74" s="87">
        <f>MID(Лист1!$B$73,11,1)</f>
      </c>
      <c r="AM74" s="88" t="e">
        <f t="shared" si="87"/>
        <v>#VALUE!</v>
      </c>
      <c r="AN74" s="88">
        <f>MID(Лист1!$B$73,12,1)</f>
      </c>
      <c r="AO74" s="91" t="str">
        <f t="shared" si="102"/>
        <v>0</v>
      </c>
      <c r="AP74" s="70" t="str">
        <f>MID(Лист1!$B$67,11,1)</f>
        <v>1</v>
      </c>
      <c r="AQ74" s="71">
        <f t="shared" si="88"/>
        <v>0</v>
      </c>
      <c r="AR74" s="71" t="str">
        <f>MID(Лист1!$B$67,12,1)</f>
        <v>1</v>
      </c>
      <c r="AS74" s="72" t="str">
        <f t="shared" si="103"/>
        <v>0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str">
        <f t="shared" si="104"/>
        <v>0</v>
      </c>
      <c r="AX74" s="44" t="str">
        <f t="shared" si="105"/>
        <v>Интер - Тоттенхэм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1</v>
      </c>
      <c r="D75" s="71" t="str">
        <f>MID(Лист1!$B$62,14,1)</f>
        <v>0</v>
      </c>
      <c r="E75" s="72" t="str">
        <f t="shared" si="92"/>
        <v>0</v>
      </c>
      <c r="F75" s="87" t="str">
        <f>MID(Лист1!$B$69,13,1)</f>
        <v>2</v>
      </c>
      <c r="G75" s="88">
        <f t="shared" si="80"/>
        <v>2</v>
      </c>
      <c r="H75" s="88" t="str">
        <f>MID(Лист1!$B$69,14,1)</f>
        <v>0</v>
      </c>
      <c r="I75" s="89" t="str">
        <f t="shared" si="93"/>
        <v>0</v>
      </c>
      <c r="J75" s="70" t="str">
        <f>MID(Лист1!$B$63,13,1)</f>
        <v>1</v>
      </c>
      <c r="K75" s="71">
        <f t="shared" si="94"/>
        <v>1</v>
      </c>
      <c r="L75" s="71" t="str">
        <f>MID(Лист1!$B$63,14,1)</f>
        <v>0</v>
      </c>
      <c r="M75" s="72" t="str">
        <f t="shared" si="95"/>
        <v>0</v>
      </c>
      <c r="N75" s="87">
        <f>MID(Лист1!$B$70,13,1)</f>
      </c>
      <c r="O75" s="88" t="e">
        <f t="shared" si="81"/>
        <v>#VALUE!</v>
      </c>
      <c r="P75" s="88">
        <f>MID(Лист1!$B$70,14,1)</f>
      </c>
      <c r="Q75" s="91" t="str">
        <f t="shared" si="96"/>
        <v>0</v>
      </c>
      <c r="R75" s="70" t="str">
        <f>MID(Лист1!$B$64,13,1)</f>
        <v>1</v>
      </c>
      <c r="S75" s="71">
        <f t="shared" si="82"/>
        <v>1</v>
      </c>
      <c r="T75" s="71" t="str">
        <f>MID(Лист1!$B$64,14,1)</f>
        <v>0</v>
      </c>
      <c r="U75" s="72" t="str">
        <f t="shared" si="97"/>
        <v>0</v>
      </c>
      <c r="V75" s="87">
        <f>MID(Лист1!$B$71,13,1)</f>
      </c>
      <c r="W75" s="88" t="e">
        <f t="shared" si="83"/>
        <v>#VALUE!</v>
      </c>
      <c r="X75" s="88">
        <f>MID(Лист1!$B$71,14,1)</f>
      </c>
      <c r="Y75" s="91" t="str">
        <f t="shared" si="98"/>
        <v>0</v>
      </c>
      <c r="Z75" s="70" t="str">
        <f>MID(Лист1!$B$65,13,1)</f>
        <v>1</v>
      </c>
      <c r="AA75" s="71">
        <f t="shared" si="84"/>
        <v>1</v>
      </c>
      <c r="AB75" s="71" t="str">
        <f>MID(Лист1!$B$65,14,1)</f>
        <v>0</v>
      </c>
      <c r="AC75" s="72" t="str">
        <f t="shared" si="99"/>
        <v>0</v>
      </c>
      <c r="AD75" s="87">
        <f>MID(Лист1!$B$72,13,1)</f>
      </c>
      <c r="AE75" s="88" t="e">
        <f t="shared" si="85"/>
        <v>#VALUE!</v>
      </c>
      <c r="AF75" s="88">
        <f>MID(Лист1!$B$72,14,1)</f>
      </c>
      <c r="AG75" s="91" t="str">
        <f t="shared" si="100"/>
        <v>0</v>
      </c>
      <c r="AH75" s="70" t="str">
        <f>MID(Лист1!$B$66,13,1)</f>
        <v>1</v>
      </c>
      <c r="AI75" s="71">
        <f t="shared" si="86"/>
        <v>1</v>
      </c>
      <c r="AJ75" s="71" t="str">
        <f>MID(Лист1!$B$66,14,1)</f>
        <v>0</v>
      </c>
      <c r="AK75" s="72" t="str">
        <f t="shared" si="101"/>
        <v>0</v>
      </c>
      <c r="AL75" s="87">
        <f>MID(Лист1!$B$73,13,1)</f>
      </c>
      <c r="AM75" s="88" t="e">
        <f t="shared" si="87"/>
        <v>#VALUE!</v>
      </c>
      <c r="AN75" s="88">
        <f>MID(Лист1!$B$73,14,1)</f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1</v>
      </c>
      <c r="AR75" s="71" t="str">
        <f>MID(Лист1!$B$67,14,1)</f>
        <v>0</v>
      </c>
      <c r="AS75" s="72" t="str">
        <f t="shared" si="103"/>
        <v>0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str">
        <f t="shared" si="104"/>
        <v>0</v>
      </c>
      <c r="AX75" s="44" t="str">
        <f t="shared" si="105"/>
        <v>Рубин -  Леванте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2</v>
      </c>
      <c r="C76" s="71">
        <f>B76-D76</f>
        <v>1</v>
      </c>
      <c r="D76" s="71" t="str">
        <f>MID(Лист1!$B$62,16,1)</f>
        <v>1</v>
      </c>
      <c r="E76" s="72" t="str">
        <f t="shared" si="92"/>
        <v>0</v>
      </c>
      <c r="F76" s="87" t="str">
        <f>MID(Лист1!$B$69,15,1)</f>
        <v>2</v>
      </c>
      <c r="G76" s="88">
        <f t="shared" si="80"/>
        <v>2</v>
      </c>
      <c r="H76" s="88" t="str">
        <f>MID(Лист1!$B$69,16,1)</f>
        <v>0</v>
      </c>
      <c r="I76" s="89" t="str">
        <f t="shared" si="93"/>
        <v>0</v>
      </c>
      <c r="J76" s="70" t="str">
        <f>MID(Лист1!$B$63,15,1)</f>
        <v>2</v>
      </c>
      <c r="K76" s="71">
        <f>J76-L76</f>
        <v>1</v>
      </c>
      <c r="L76" s="71" t="str">
        <f>MID(Лист1!$B$63,16,1)</f>
        <v>1</v>
      </c>
      <c r="M76" s="72" t="str">
        <f t="shared" si="95"/>
        <v>0</v>
      </c>
      <c r="N76" s="87">
        <f>MID(Лист1!$B$70,15,1)</f>
      </c>
      <c r="O76" s="88" t="e">
        <f t="shared" si="81"/>
        <v>#VALUE!</v>
      </c>
      <c r="P76" s="88">
        <f>MID(Лист1!$B$70,16,1)</f>
      </c>
      <c r="Q76" s="91" t="str">
        <f t="shared" si="96"/>
        <v>0</v>
      </c>
      <c r="R76" s="70" t="str">
        <f>MID(Лист1!$B$64,15,1)</f>
        <v>2</v>
      </c>
      <c r="S76" s="71">
        <f t="shared" si="82"/>
        <v>2</v>
      </c>
      <c r="T76" s="71" t="str">
        <f>MID(Лист1!$B$64,16,1)</f>
        <v>0</v>
      </c>
      <c r="U76" s="72" t="str">
        <f t="shared" si="97"/>
        <v>0</v>
      </c>
      <c r="V76" s="87">
        <f>MID(Лист1!$B$71,15,1)</f>
      </c>
      <c r="W76" s="88" t="e">
        <f t="shared" si="83"/>
        <v>#VALUE!</v>
      </c>
      <c r="X76" s="88">
        <f>MID(Лист1!$B$71,16,1)</f>
      </c>
      <c r="Y76" s="91" t="str">
        <f t="shared" si="98"/>
        <v>0</v>
      </c>
      <c r="Z76" s="70" t="str">
        <f>MID(Лист1!$B$65,15,1)</f>
        <v>1</v>
      </c>
      <c r="AA76" s="71">
        <f t="shared" si="84"/>
        <v>-1</v>
      </c>
      <c r="AB76" s="71" t="str">
        <f>MID(Лист1!$B$65,16,1)</f>
        <v>2</v>
      </c>
      <c r="AC76" s="72" t="str">
        <f t="shared" si="99"/>
        <v>0</v>
      </c>
      <c r="AD76" s="87">
        <f>MID(Лист1!$B$72,15,1)</f>
      </c>
      <c r="AE76" s="88" t="e">
        <f t="shared" si="85"/>
        <v>#VALUE!</v>
      </c>
      <c r="AF76" s="88">
        <f>MID(Лист1!$B$72,16,1)</f>
      </c>
      <c r="AG76" s="91" t="str">
        <f t="shared" si="100"/>
        <v>0</v>
      </c>
      <c r="AH76" s="70" t="str">
        <f>MID(Лист1!$B$66,15,1)</f>
        <v>0</v>
      </c>
      <c r="AI76" s="71">
        <f t="shared" si="86"/>
        <v>0</v>
      </c>
      <c r="AJ76" s="71" t="str">
        <f>MID(Лист1!$B$66,16,1)</f>
        <v>0</v>
      </c>
      <c r="AK76" s="72" t="str">
        <f t="shared" si="101"/>
        <v>0</v>
      </c>
      <c r="AL76" s="87">
        <f>MID(Лист1!$B$73,15,1)</f>
      </c>
      <c r="AM76" s="88" t="e">
        <f t="shared" si="87"/>
        <v>#VALUE!</v>
      </c>
      <c r="AN76" s="88">
        <f>MID(Лист1!$B$73,16,1)</f>
      </c>
      <c r="AO76" s="91" t="str">
        <f t="shared" si="102"/>
        <v>0</v>
      </c>
      <c r="AP76" s="70" t="str">
        <f>MID(Лист1!$B$67,15,1)</f>
        <v>3</v>
      </c>
      <c r="AQ76" s="71">
        <f t="shared" si="88"/>
        <v>3</v>
      </c>
      <c r="AR76" s="71" t="str">
        <f>MID(Лист1!$B$67,16,1)</f>
        <v>0</v>
      </c>
      <c r="AS76" s="72" t="str">
        <f t="shared" si="103"/>
        <v>0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str">
        <f t="shared" si="104"/>
        <v>0</v>
      </c>
      <c r="AX76" s="44" t="str">
        <f t="shared" si="105"/>
        <v>Зенит - Базель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Торпедо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CHILE PEPPERS 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 t="str">
        <f>Лист1!A82</f>
        <v>raptoroff</v>
      </c>
      <c r="C87" s="157"/>
      <c r="D87" s="157"/>
      <c r="E87" s="158"/>
      <c r="F87" s="159" t="str">
        <f>Лист1!A89</f>
        <v>SHAKHTAR</v>
      </c>
      <c r="G87" s="160"/>
      <c r="H87" s="160"/>
      <c r="I87" s="161"/>
      <c r="J87" s="156" t="str">
        <f>Лист1!A83</f>
        <v>ESI2607</v>
      </c>
      <c r="K87" s="157"/>
      <c r="L87" s="157"/>
      <c r="M87" s="158"/>
      <c r="N87" s="159" t="str">
        <f>Лист1!A90</f>
        <v>Динамо</v>
      </c>
      <c r="O87" s="160"/>
      <c r="P87" s="160"/>
      <c r="Q87" s="161"/>
      <c r="R87" s="156" t="str">
        <f>Лист1!A84</f>
        <v>Игрок 15</v>
      </c>
      <c r="S87" s="157"/>
      <c r="T87" s="157"/>
      <c r="U87" s="158"/>
      <c r="V87" s="159" t="str">
        <f>Лист1!A91</f>
        <v>Anhel</v>
      </c>
      <c r="W87" s="160"/>
      <c r="X87" s="160"/>
      <c r="Y87" s="161"/>
      <c r="Z87" s="156" t="str">
        <f>Лист1!A85</f>
        <v>Игрок 16</v>
      </c>
      <c r="AA87" s="157"/>
      <c r="AB87" s="157"/>
      <c r="AC87" s="158"/>
      <c r="AD87" s="159" t="str">
        <f>Лист1!A92</f>
        <v>Игрок 16</v>
      </c>
      <c r="AE87" s="160"/>
      <c r="AF87" s="160"/>
      <c r="AG87" s="161"/>
      <c r="AH87" s="156" t="str">
        <f>Лист1!A86</f>
        <v>Игрок 17</v>
      </c>
      <c r="AI87" s="157"/>
      <c r="AJ87" s="157"/>
      <c r="AK87" s="158"/>
      <c r="AL87" s="159" t="str">
        <f>Лист1!A93</f>
        <v>Игрок 17</v>
      </c>
      <c r="AM87" s="160"/>
      <c r="AN87" s="160"/>
      <c r="AO87" s="161"/>
      <c r="AP87" s="156" t="str">
        <f>Лист1!A87</f>
        <v>Игрок 18</v>
      </c>
      <c r="AQ87" s="157"/>
      <c r="AR87" s="157"/>
      <c r="AS87" s="158"/>
      <c r="AT87" s="159" t="str">
        <f>Лист1!A94</f>
        <v>Игрок 18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2</v>
      </c>
      <c r="C89" s="94">
        <f>B89-D89</f>
        <v>1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1</v>
      </c>
      <c r="O89" s="98">
        <f aca="true" t="shared" si="109" ref="O89:O96">N89-P89</f>
        <v>0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>
        <f>MID(Лист1!$B$84,1,1)</f>
      </c>
      <c r="S89" s="94" t="e">
        <f aca="true" t="shared" si="110" ref="S89:S96">R89-T89</f>
        <v>#VALUE!</v>
      </c>
      <c r="T89" s="94">
        <f>MID(Лист1!$B$84,2,1)</f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2</v>
      </c>
      <c r="W89" s="98">
        <f aca="true" t="shared" si="111" ref="W89:W96">V89-X89</f>
        <v>1</v>
      </c>
      <c r="X89" s="98" t="str">
        <f>MID(Лист1!$B$91,2,1)</f>
        <v>1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>
        <f>MID(Лист1!$B$85,1,1)</f>
      </c>
      <c r="AA89" s="94" t="e">
        <f aca="true" t="shared" si="112" ref="AA89:AA96">Z89-AB89</f>
        <v>#VALUE!</v>
      </c>
      <c r="AB89" s="94">
        <f>MID(Лист1!$B$85,2,1)</f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>
        <f>MID(Лист1!$B$92,1,1)</f>
      </c>
      <c r="AE89" s="98" t="e">
        <f aca="true" t="shared" si="113" ref="AE89:AE96">AD89-AF89</f>
        <v>#VALUE!</v>
      </c>
      <c r="AF89" s="98">
        <f>MID(Лист1!$B$92,2,1)</f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Шальке-04 - Галатасарай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2</v>
      </c>
      <c r="C90" s="94">
        <f aca="true" t="shared" si="120" ref="C90:C95">B90-D90</f>
        <v>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2</v>
      </c>
      <c r="G90" s="98">
        <f t="shared" si="108"/>
        <v>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3</v>
      </c>
      <c r="K90" s="94">
        <f aca="true" t="shared" si="123" ref="K90:K95">J90-L90</f>
        <v>2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4</v>
      </c>
      <c r="O90" s="98">
        <f t="shared" si="109"/>
        <v>3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>
        <f>MID(Лист1!$B$84,3,1)</f>
      </c>
      <c r="S90" s="94" t="e">
        <f t="shared" si="110"/>
        <v>#VALUE!</v>
      </c>
      <c r="T90" s="94">
        <f>MID(Лист1!$B$84,4,1)</f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2</v>
      </c>
      <c r="W90" s="98">
        <f t="shared" si="111"/>
        <v>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>
        <f>MID(Лист1!$B$85,3,1)</f>
      </c>
      <c r="AA90" s="94" t="e">
        <f t="shared" si="112"/>
        <v>#VALUE!</v>
      </c>
      <c r="AB90" s="94">
        <f>MID(Лист1!$B$85,4,1)</f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>
        <f>MID(Лист1!$B$92,3,1)</f>
      </c>
      <c r="AE90" s="98" t="e">
        <f t="shared" si="113"/>
        <v>#VALUE!</v>
      </c>
      <c r="AF90" s="98">
        <f>MID(Лист1!$B$92,4,1)</f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Барселона - Милан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4</v>
      </c>
      <c r="C91" s="94">
        <f t="shared" si="120"/>
        <v>3</v>
      </c>
      <c r="D91" s="94" t="str">
        <f>MID(Лист1!$B$82,6,1)</f>
        <v>1</v>
      </c>
      <c r="E91" s="95" t="str">
        <f t="shared" si="121"/>
        <v>0</v>
      </c>
      <c r="F91" s="97" t="str">
        <f>MID(Лист1!$B$89,5,1)</f>
        <v>2</v>
      </c>
      <c r="G91" s="98">
        <f t="shared" si="108"/>
        <v>2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3</v>
      </c>
      <c r="K91" s="94">
        <f t="shared" si="123"/>
        <v>2</v>
      </c>
      <c r="L91" s="94" t="str">
        <f>MID(Лист1!$B$83,6,1)</f>
        <v>1</v>
      </c>
      <c r="M91" s="95" t="str">
        <f t="shared" si="124"/>
        <v>0</v>
      </c>
      <c r="N91" s="97" t="str">
        <f>MID(Лист1!$B$90,5,1)</f>
        <v>3</v>
      </c>
      <c r="O91" s="98">
        <f t="shared" si="109"/>
        <v>2</v>
      </c>
      <c r="P91" s="98" t="str">
        <f>MID(Лист1!$B$90,6,1)</f>
        <v>1</v>
      </c>
      <c r="Q91" s="102" t="str">
        <f t="shared" si="125"/>
        <v>0</v>
      </c>
      <c r="R91" s="93">
        <f>MID(Лист1!$B$84,5,1)</f>
      </c>
      <c r="S91" s="94" t="e">
        <f t="shared" si="110"/>
        <v>#VALUE!</v>
      </c>
      <c r="T91" s="94">
        <f>MID(Лист1!$B$84,6,1)</f>
      </c>
      <c r="U91" s="95" t="str">
        <f t="shared" si="126"/>
        <v>0</v>
      </c>
      <c r="V91" s="97" t="str">
        <f>MID(Лист1!$B$91,5,1)</f>
        <v>2</v>
      </c>
      <c r="W91" s="98">
        <f t="shared" si="111"/>
        <v>1</v>
      </c>
      <c r="X91" s="98" t="str">
        <f>MID(Лист1!$B$91,6,1)</f>
        <v>1</v>
      </c>
      <c r="Y91" s="102" t="str">
        <f t="shared" si="127"/>
        <v>0</v>
      </c>
      <c r="Z91" s="93">
        <f>MID(Лист1!$B$85,5,1)</f>
      </c>
      <c r="AA91" s="94" t="e">
        <f t="shared" si="112"/>
        <v>#VALUE!</v>
      </c>
      <c r="AB91" s="94">
        <f>MID(Лист1!$B$85,6,1)</f>
      </c>
      <c r="AC91" s="95" t="str">
        <f t="shared" si="128"/>
        <v>0</v>
      </c>
      <c r="AD91" s="97">
        <f>MID(Лист1!$B$92,5,1)</f>
      </c>
      <c r="AE91" s="98" t="e">
        <f t="shared" si="113"/>
        <v>#VALUE!</v>
      </c>
      <c r="AF91" s="98">
        <f>MID(Лист1!$B$92,6,1)</f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Бавария - Арсенал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0</v>
      </c>
      <c r="D92" s="94" t="str">
        <f>MID(Лист1!$B$82,8,1)</f>
        <v>1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0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0</v>
      </c>
      <c r="L92" s="94" t="str">
        <f>MID(Лист1!$B$83,8,1)</f>
        <v>1</v>
      </c>
      <c r="M92" s="95" t="str">
        <f t="shared" si="124"/>
        <v>0</v>
      </c>
      <c r="N92" s="97" t="str">
        <f>MID(Лист1!$B$90,7,1)</f>
        <v>0</v>
      </c>
      <c r="O92" s="98">
        <f t="shared" si="109"/>
        <v>0</v>
      </c>
      <c r="P92" s="98" t="str">
        <f>MID(Лист1!$B$90,8,1)</f>
        <v>0</v>
      </c>
      <c r="Q92" s="102" t="str">
        <f t="shared" si="125"/>
        <v>0</v>
      </c>
      <c r="R92" s="93">
        <f>MID(Лист1!$B$84,7,1)</f>
      </c>
      <c r="S92" s="94" t="e">
        <f t="shared" si="110"/>
        <v>#VALUE!</v>
      </c>
      <c r="T92" s="94">
        <f>MID(Лист1!$B$84,8,1)</f>
      </c>
      <c r="U92" s="95" t="str">
        <f t="shared" si="126"/>
        <v>0</v>
      </c>
      <c r="V92" s="97" t="str">
        <f>MID(Лист1!$B$91,7,1)</f>
        <v>2</v>
      </c>
      <c r="W92" s="98">
        <f t="shared" si="111"/>
        <v>1</v>
      </c>
      <c r="X92" s="98" t="str">
        <f>MID(Лист1!$B$91,8,1)</f>
        <v>1</v>
      </c>
      <c r="Y92" s="102" t="str">
        <f t="shared" si="127"/>
        <v>0</v>
      </c>
      <c r="Z92" s="93">
        <f>MID(Лист1!$B$85,7,1)</f>
      </c>
      <c r="AA92" s="94" t="e">
        <f t="shared" si="112"/>
        <v>#VALUE!</v>
      </c>
      <c r="AB92" s="94">
        <f>MID(Лист1!$B$85,8,1)</f>
      </c>
      <c r="AC92" s="95" t="str">
        <f t="shared" si="128"/>
        <v>0</v>
      </c>
      <c r="AD92" s="97">
        <f>MID(Лист1!$B$92,7,1)</f>
      </c>
      <c r="AE92" s="98" t="e">
        <f t="shared" si="113"/>
        <v>#VALUE!</v>
      </c>
      <c r="AF92" s="98">
        <f>MID(Лист1!$B$92,8,1)</f>
      </c>
      <c r="AG92" s="102" t="str">
        <f t="shared" si="129"/>
        <v>0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Малага - Порту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1</v>
      </c>
      <c r="C93" s="94">
        <f t="shared" si="120"/>
        <v>0</v>
      </c>
      <c r="D93" s="94" t="str">
        <f>MID(Лист1!$B$82,10,1)</f>
        <v>1</v>
      </c>
      <c r="E93" s="95" t="str">
        <f t="shared" si="121"/>
        <v>0</v>
      </c>
      <c r="F93" s="97" t="str">
        <f>MID(Лист1!$B$89,9,1)</f>
        <v>1</v>
      </c>
      <c r="G93" s="98">
        <f t="shared" si="108"/>
        <v>-1</v>
      </c>
      <c r="H93" s="98" t="str">
        <f>MID(Лист1!$B$89,10,1)</f>
        <v>2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0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0</v>
      </c>
      <c r="O93" s="98">
        <f t="shared" si="109"/>
        <v>-2</v>
      </c>
      <c r="P93" s="98" t="str">
        <f>MID(Лист1!$B$90,10,1)</f>
        <v>2</v>
      </c>
      <c r="Q93" s="102" t="str">
        <f t="shared" si="125"/>
        <v>0</v>
      </c>
      <c r="R93" s="93">
        <f>MID(Лист1!$B$84,9,1)</f>
      </c>
      <c r="S93" s="94" t="e">
        <f t="shared" si="110"/>
        <v>#VALUE!</v>
      </c>
      <c r="T93" s="94">
        <f>MID(Лист1!$B$84,10,1)</f>
      </c>
      <c r="U93" s="95" t="str">
        <f t="shared" si="126"/>
        <v>0</v>
      </c>
      <c r="V93" s="97" t="str">
        <f>MID(Лист1!$B$91,9,1)</f>
        <v>2</v>
      </c>
      <c r="W93" s="98">
        <f t="shared" si="111"/>
        <v>1</v>
      </c>
      <c r="X93" s="98" t="str">
        <f>MID(Лист1!$B$91,10,1)</f>
        <v>1</v>
      </c>
      <c r="Y93" s="102" t="str">
        <f t="shared" si="127"/>
        <v>0</v>
      </c>
      <c r="Z93" s="93">
        <f>MID(Лист1!$B$85,9,1)</f>
      </c>
      <c r="AA93" s="94" t="e">
        <f t="shared" si="112"/>
        <v>#VALUE!</v>
      </c>
      <c r="AB93" s="94">
        <f>MID(Лист1!$B$85,10,1)</f>
      </c>
      <c r="AC93" s="95" t="str">
        <f t="shared" si="128"/>
        <v>0</v>
      </c>
      <c r="AD93" s="97">
        <f>MID(Лист1!$B$92,9,1)</f>
      </c>
      <c r="AE93" s="98" t="e">
        <f t="shared" si="113"/>
        <v>#VALUE!</v>
      </c>
      <c r="AF93" s="98">
        <f>MID(Лист1!$B$92,10,1)</f>
      </c>
      <c r="AG93" s="102" t="str">
        <f t="shared" si="129"/>
        <v>0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Ньюкасл - Анжи 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-1</v>
      </c>
      <c r="D94" s="94" t="str">
        <f>MID(Лист1!$B$82,12,1)</f>
        <v>2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0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0</v>
      </c>
      <c r="P94" s="98" t="str">
        <f>MID(Лист1!$B$90,12,1)</f>
        <v>1</v>
      </c>
      <c r="Q94" s="102" t="str">
        <f t="shared" si="125"/>
        <v>0</v>
      </c>
      <c r="R94" s="93">
        <f>MID(Лист1!$B$84,11,1)</f>
      </c>
      <c r="S94" s="94" t="e">
        <f t="shared" si="110"/>
        <v>#VALUE!</v>
      </c>
      <c r="T94" s="94">
        <f>MID(Лист1!$B$84,12,1)</f>
      </c>
      <c r="U94" s="95" t="str">
        <f t="shared" si="126"/>
        <v>0</v>
      </c>
      <c r="V94" s="97" t="str">
        <f>MID(Лист1!$B$91,11,1)</f>
        <v>1</v>
      </c>
      <c r="W94" s="98">
        <f t="shared" si="111"/>
        <v>-1</v>
      </c>
      <c r="X94" s="98" t="str">
        <f>MID(Лист1!$B$91,12,1)</f>
        <v>2</v>
      </c>
      <c r="Y94" s="102" t="str">
        <f t="shared" si="127"/>
        <v>0</v>
      </c>
      <c r="Z94" s="93">
        <f>MID(Лист1!$B$85,11,1)</f>
      </c>
      <c r="AA94" s="94" t="e">
        <f t="shared" si="112"/>
        <v>#VALUE!</v>
      </c>
      <c r="AB94" s="94">
        <f>MID(Лист1!$B$85,12,1)</f>
      </c>
      <c r="AC94" s="95" t="str">
        <f t="shared" si="128"/>
        <v>0</v>
      </c>
      <c r="AD94" s="97">
        <f>MID(Лист1!$B$92,11,1)</f>
      </c>
      <c r="AE94" s="98" t="e">
        <f t="shared" si="113"/>
        <v>#VALUE!</v>
      </c>
      <c r="AF94" s="98">
        <f>MID(Лист1!$B$92,12,1)</f>
      </c>
      <c r="AG94" s="102" t="str">
        <f t="shared" si="129"/>
        <v>0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Интер - Тоттенхэм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1</v>
      </c>
      <c r="D95" s="94" t="str">
        <f>MID(Лист1!$B$82,14,1)</f>
        <v>0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2</v>
      </c>
      <c r="H95" s="98" t="str">
        <f>MID(Лист1!$B$89,14,1)</f>
        <v>0</v>
      </c>
      <c r="I95" s="99" t="str">
        <f t="shared" si="122"/>
        <v>0</v>
      </c>
      <c r="J95" s="93" t="str">
        <f>MID(Лист1!$B$83,13,1)</f>
        <v>1</v>
      </c>
      <c r="K95" s="94">
        <f t="shared" si="123"/>
        <v>1</v>
      </c>
      <c r="L95" s="94" t="str">
        <f>MID(Лист1!$B$83,14,1)</f>
        <v>0</v>
      </c>
      <c r="M95" s="95" t="str">
        <f t="shared" si="124"/>
        <v>0</v>
      </c>
      <c r="N95" s="97" t="str">
        <f>MID(Лист1!$B$90,13,1)</f>
        <v>1</v>
      </c>
      <c r="O95" s="98">
        <f t="shared" si="109"/>
        <v>1</v>
      </c>
      <c r="P95" s="98" t="str">
        <f>MID(Лист1!$B$90,14,1)</f>
        <v>0</v>
      </c>
      <c r="Q95" s="102" t="str">
        <f t="shared" si="125"/>
        <v>0</v>
      </c>
      <c r="R95" s="93">
        <f>MID(Лист1!$B$84,13,1)</f>
      </c>
      <c r="S95" s="94" t="e">
        <f t="shared" si="110"/>
        <v>#VALUE!</v>
      </c>
      <c r="T95" s="94">
        <f>MID(Лист1!$B$84,14,1)</f>
      </c>
      <c r="U95" s="95" t="str">
        <f t="shared" si="126"/>
        <v>0</v>
      </c>
      <c r="V95" s="97" t="str">
        <f>MID(Лист1!$B$91,13,1)</f>
        <v>2</v>
      </c>
      <c r="W95" s="98">
        <f t="shared" si="111"/>
        <v>1</v>
      </c>
      <c r="X95" s="98" t="str">
        <f>MID(Лист1!$B$91,14,1)</f>
        <v>1</v>
      </c>
      <c r="Y95" s="102" t="str">
        <f t="shared" si="127"/>
        <v>0</v>
      </c>
      <c r="Z95" s="93">
        <f>MID(Лист1!$B$85,13,1)</f>
      </c>
      <c r="AA95" s="94" t="e">
        <f t="shared" si="112"/>
        <v>#VALUE!</v>
      </c>
      <c r="AB95" s="94">
        <f>MID(Лист1!$B$85,14,1)</f>
      </c>
      <c r="AC95" s="95" t="str">
        <f t="shared" si="128"/>
        <v>0</v>
      </c>
      <c r="AD95" s="97">
        <f>MID(Лист1!$B$92,13,1)</f>
      </c>
      <c r="AE95" s="98" t="e">
        <f t="shared" si="113"/>
        <v>#VALUE!</v>
      </c>
      <c r="AF95" s="98">
        <f>MID(Лист1!$B$92,14,1)</f>
      </c>
      <c r="AG95" s="102" t="str">
        <f t="shared" si="129"/>
        <v>0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Рубин -  Леванте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4</v>
      </c>
      <c r="C96" s="94">
        <f>B96-D96</f>
        <v>4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2</v>
      </c>
      <c r="G96" s="98">
        <f t="shared" si="108"/>
        <v>2</v>
      </c>
      <c r="H96" s="98" t="str">
        <f>MID(Лист1!$B$89,16,1)</f>
        <v>0</v>
      </c>
      <c r="I96" s="99" t="str">
        <f t="shared" si="122"/>
        <v>0</v>
      </c>
      <c r="J96" s="93" t="str">
        <f>MID(Лист1!$B$83,15,1)</f>
        <v>2</v>
      </c>
      <c r="K96" s="94">
        <f>J96-L96</f>
        <v>2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2</v>
      </c>
      <c r="O96" s="98">
        <f t="shared" si="109"/>
        <v>2</v>
      </c>
      <c r="P96" s="98" t="str">
        <f>MID(Лист1!$B$90,16,1)</f>
        <v>0</v>
      </c>
      <c r="Q96" s="102" t="str">
        <f t="shared" si="125"/>
        <v>0</v>
      </c>
      <c r="R96" s="93">
        <f>MID(Лист1!$B$84,15,1)</f>
      </c>
      <c r="S96" s="94" t="e">
        <f t="shared" si="110"/>
        <v>#VALUE!</v>
      </c>
      <c r="T96" s="94">
        <f>MID(Лист1!$B$84,16,1)</f>
      </c>
      <c r="U96" s="95" t="str">
        <f t="shared" si="126"/>
        <v>0</v>
      </c>
      <c r="V96" s="97" t="str">
        <f>MID(Лист1!$B$91,15,1)</f>
        <v>2</v>
      </c>
      <c r="W96" s="98">
        <f t="shared" si="111"/>
        <v>1</v>
      </c>
      <c r="X96" s="98" t="str">
        <f>MID(Лист1!$B$91,16,1)</f>
        <v>1</v>
      </c>
      <c r="Y96" s="102" t="str">
        <f t="shared" si="127"/>
        <v>0</v>
      </c>
      <c r="Z96" s="93">
        <f>MID(Лист1!$B$85,15,1)</f>
      </c>
      <c r="AA96" s="94" t="e">
        <f t="shared" si="112"/>
        <v>#VALUE!</v>
      </c>
      <c r="AB96" s="94">
        <f>MID(Лист1!$B$85,16,1)</f>
      </c>
      <c r="AC96" s="95" t="str">
        <f t="shared" si="128"/>
        <v>0</v>
      </c>
      <c r="AD96" s="97">
        <f>MID(Лист1!$B$92,15,1)</f>
      </c>
      <c r="AE96" s="98" t="e">
        <f t="shared" si="113"/>
        <v>#VALUE!</v>
      </c>
      <c r="AF96" s="98">
        <f>MID(Лист1!$B$92,16,1)</f>
      </c>
      <c r="AG96" s="102" t="str">
        <f t="shared" si="129"/>
        <v>0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Зенит - Базель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Шальке-04 - Галатасарай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Барселона - Милан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Бавария - Арсенал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Малага - Порту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Ньюкасл - Анжи 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Интер - Тоттенхэм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Рубин -  Леванте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Зенит - Базель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L8:AN8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2013-03-12T18:03:29Z</dcterms:modified>
  <cp:category/>
  <cp:version/>
  <cp:contentType/>
  <cp:contentStatus/>
</cp:coreProperties>
</file>